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EJERCICIO 2021\LICITACIONES PUBLICAS DE OBRA\LPO-920059964-E1-2021\"/>
    </mc:Choice>
  </mc:AlternateContent>
  <bookViews>
    <workbookView xWindow="0" yWindow="0" windowWidth="24000" windowHeight="8205" tabRatio="814"/>
  </bookViews>
  <sheets>
    <sheet name="CATALOGO DE CONCEPTOS" sheetId="8" r:id="rId1"/>
  </sheets>
  <definedNames>
    <definedName name="A">#REF!</definedName>
    <definedName name="A32D3AS2">#REF!</definedName>
    <definedName name="ADADA3S2DA">#REF!</definedName>
    <definedName name="AKJLJAKLSE">#REF!</definedName>
    <definedName name="aklsdjla">#REF!</definedName>
    <definedName name="area" localSheetId="0">#REF!</definedName>
    <definedName name="area">#REF!</definedName>
    <definedName name="_xlnm.Print_Area" localSheetId="0">'CATALOGO DE CONCEPTOS'!$A$1:$F$242</definedName>
    <definedName name="ASD">#REF!</definedName>
    <definedName name="asd2a3s2d">#REF!</definedName>
    <definedName name="ASDA">#REF!</definedName>
    <definedName name="ASDASDADQ">#REF!</definedName>
    <definedName name="ASEQWEQ">#REF!</definedName>
    <definedName name="cargo" localSheetId="0">#REF!</definedName>
    <definedName name="cargo">#REF!</definedName>
    <definedName name="cargocontacto" localSheetId="0">#REF!</definedName>
    <definedName name="cargocontacto">#REF!</definedName>
    <definedName name="cargoresponsabledelaobra" localSheetId="0">#REF!</definedName>
    <definedName name="cargoresponsabledelaobra">#REF!</definedName>
    <definedName name="cargovendedor" localSheetId="0">#REF!</definedName>
    <definedName name="cargovendedor">#REF!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delaobra" localSheetId="0">#REF!</definedName>
    <definedName name="codigodelaobr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ntactocliente" localSheetId="0">#REF!</definedName>
    <definedName name="contactocliente">#REF!</definedName>
    <definedName name="decimalesredondeo" localSheetId="0">#REF!</definedName>
    <definedName name="decimalesredondeo">#REF!</definedName>
    <definedName name="departamento" localSheetId="0">#REF!</definedName>
    <definedName name="departamento">#REF!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LKJALDJKASLD">#REF!</definedName>
    <definedName name="domicilio" localSheetId="0">#REF!</definedName>
    <definedName name="domicilio">#REF!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FSDF65Q656QWEQ">#REF!</definedName>
    <definedName name="GEROPWPIPÉRW">#REF!</definedName>
    <definedName name="hdajkshda">#REF!</definedName>
    <definedName name="hdfjkshdjkfgshfg">#REF!</definedName>
    <definedName name="hjkqhwkejhqkjweq">#REF!</definedName>
    <definedName name="hjksahdkjashd">#REF!</definedName>
    <definedName name="imss" localSheetId="0">#REF!</definedName>
    <definedName name="imss">#REF!</definedName>
    <definedName name="infonavit" localSheetId="0">#REF!</definedName>
    <definedName name="infonavit">#REF!</definedName>
    <definedName name="IUQOIWUEIOQWE">#REF!</definedName>
    <definedName name="JFLKJSLKDFJKLSDF">#REF!</definedName>
    <definedName name="JKJDKLASFLHJAKSHF">#REF!</definedName>
    <definedName name="JKJOIEQUIWOE">#REF!</definedName>
    <definedName name="JKLDJKLAJDLKASJD">#REF!</definedName>
    <definedName name="jkljklsjdfkldsf">#REF!</definedName>
    <definedName name="KJFKLJSKLDF">#REF!</definedName>
    <definedName name="kjhsdkjahskjdahd">#REF!</definedName>
    <definedName name="KJSDLKJAKLSJD">#REF!</definedName>
    <definedName name="klklñkqweq">#REF!</definedName>
    <definedName name="KSDJLAKJSD">#REF!</definedName>
    <definedName name="lklñqkwñelkqwe">#REF!</definedName>
    <definedName name="LKÑKSÑDLKSLÑAD">#REF!</definedName>
    <definedName name="LKÑLDKAÑLSKD">#REF!</definedName>
    <definedName name="LÑKÑLKÑLDSKAD45">#REF!</definedName>
    <definedName name="mailcontacto" localSheetId="0">#REF!</definedName>
    <definedName name="mailcontacto">#REF!</definedName>
    <definedName name="mailvendedor" localSheetId="0">#REF!</definedName>
    <definedName name="mailvendedor">#REF!</definedName>
    <definedName name="nkhjkhjkdhasd">#REF!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ORMA">#REF!</definedName>
    <definedName name="numconvocatoria" localSheetId="0">#REF!</definedName>
    <definedName name="numconvocatoria">#REF!</definedName>
    <definedName name="numerodeconcurso" localSheetId="0">#REF!</definedName>
    <definedName name="numerodeconcurso">#REF!</definedName>
    <definedName name="plazocalculado" localSheetId="0">#REF!</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OWQEPQWE">#REF!</definedName>
    <definedName name="primeramoneda" localSheetId="0">#REF!</definedName>
    <definedName name="primeramoneda">#REF!</definedName>
    <definedName name="prqwpeoq">#REF!</definedName>
    <definedName name="QW5E45QWE">#REF!</definedName>
    <definedName name="qweqweqweqpoewqw">#REF!</definedName>
    <definedName name="QWORIOWEIROPWEIRPO4">#REF!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segundamoneda" localSheetId="0">#REF!</definedName>
    <definedName name="segundamoneda">#REF!</definedName>
    <definedName name="SFSDFSDF">#REF!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_xlnm.Print_Titles" localSheetId="0">'CATALOGO DE CONCEPTOS'!$1:$13</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 name="VIC">#REF!</definedName>
    <definedName name="WQEIOUQIOWEQ">#REF!</definedName>
    <definedName name="yeiuqywewuiqe">#REF!</definedName>
    <definedName name="yeuiqyuieyqwiey">#REF!</definedName>
  </definedNames>
  <calcPr calcId="162913" concurrentCalc="0"/>
</workbook>
</file>

<file path=xl/calcChain.xml><?xml version="1.0" encoding="utf-8"?>
<calcChain xmlns="http://schemas.openxmlformats.org/spreadsheetml/2006/main">
  <c r="D34" i="8" l="1"/>
  <c r="D57" i="8"/>
  <c r="D58" i="8"/>
  <c r="D59" i="8"/>
  <c r="D50" i="8"/>
  <c r="D51" i="8"/>
  <c r="D52" i="8"/>
  <c r="D53" i="8"/>
  <c r="D40" i="8"/>
  <c r="D41" i="8"/>
  <c r="D42" i="8"/>
  <c r="D43" i="8"/>
  <c r="D44" i="8"/>
  <c r="D45" i="8"/>
  <c r="D46" i="8"/>
  <c r="D87" i="8"/>
  <c r="E78" i="8"/>
  <c r="E79" i="8"/>
  <c r="E80" i="8"/>
  <c r="D109" i="8"/>
  <c r="D110" i="8"/>
  <c r="D111" i="8"/>
  <c r="D112" i="8"/>
  <c r="D113" i="8"/>
  <c r="D114" i="8"/>
  <c r="D115" i="8"/>
  <c r="E94" i="8"/>
  <c r="F239" i="8"/>
  <c r="F240" i="8"/>
  <c r="F241" i="8"/>
  <c r="B222" i="8"/>
  <c r="B221" i="8"/>
</calcChain>
</file>

<file path=xl/sharedStrings.xml><?xml version="1.0" encoding="utf-8"?>
<sst xmlns="http://schemas.openxmlformats.org/spreadsheetml/2006/main" count="522" uniqueCount="228">
  <si>
    <t>ACERC3</t>
  </si>
  <si>
    <t>Cimbra en cimentación, acabado común, incluye: materiales, acarreos, cortes, habilitados, cimbrado descimbrado, mano de obra, equipo y herramienta</t>
  </si>
  <si>
    <t>Concreto en estructura de F'c=250 kg/cm2, hecho en obra, incluye: acarreos, colado, vibrado, mano de obra, equipo y herramienta.</t>
  </si>
  <si>
    <t>TOTAL CIMENTACION</t>
  </si>
  <si>
    <t>ALBAÑILERIA Y ACABADOS</t>
  </si>
  <si>
    <t>ML</t>
  </si>
  <si>
    <t>TOTAL ESTRUCTURA</t>
  </si>
  <si>
    <t>Excavación de cepa a máquina en material tipo II-A, de 0.00 a -2.00 m, incluye: mano de obra, equipo y herramienta.</t>
  </si>
  <si>
    <t>ACERC4</t>
  </si>
  <si>
    <t>PLANH5</t>
  </si>
  <si>
    <t>KG</t>
  </si>
  <si>
    <t>ESTRUCTURA</t>
  </si>
  <si>
    <t>TOTAL DEL PRESUPUESTO MOSTRADO SIN IVA:</t>
  </si>
  <si>
    <t>TZO500</t>
  </si>
  <si>
    <t>ECE02IIA</t>
  </si>
  <si>
    <t>M2</t>
  </si>
  <si>
    <t>CIMCZ</t>
  </si>
  <si>
    <t>PZA</t>
  </si>
  <si>
    <t>LOTE</t>
  </si>
  <si>
    <t>CIMENTACION</t>
  </si>
  <si>
    <t>Concreto en cimentación, hecho en obra de F'c=250 kg/cm2, incluye: acarreos, colado, vibrado, mano de obra, equipo y herramienta.</t>
  </si>
  <si>
    <t>Lugar:</t>
  </si>
  <si>
    <t>M3</t>
  </si>
  <si>
    <t>TOTAL DEL PRESUPUESTO MOSTRADO:</t>
  </si>
  <si>
    <t>Plantilla de 5 cm. de espesor de concreto hecho en obra de F'c= 100 kg/cm2.</t>
  </si>
  <si>
    <t>IVA 16.00%</t>
  </si>
  <si>
    <t>CCH250</t>
  </si>
  <si>
    <t>SAL</t>
  </si>
  <si>
    <t>Santos Reyes Nopala,  Oaxaca</t>
  </si>
  <si>
    <t>Trazo y nivelacion con equipo topográfico, estableciendo ejes de referencia y bancos de nivel, incluye: materiales, mano de obra, equipo y herramienta. (Hasta 500 m2)</t>
  </si>
  <si>
    <t>Acero de refuerzo en cimentacion del No. 3, de Fy=4200 kg/cm2, incluye: materiales, acarreos, cortes, desperdicios, habilitado, amarres, mano de obra, equipo y herramienta.</t>
  </si>
  <si>
    <t>ACER3MC</t>
  </si>
  <si>
    <t>Acero de refuerzo en cimentacion del No. 4, de Fy=4200 kg/cm2, incluye: materiales, acarreos, cortes, desperdicios, habilitado, amarres, mano de obra, equipo y herramienta.</t>
  </si>
  <si>
    <t>CIMMC</t>
  </si>
  <si>
    <t>ACERC4-MC</t>
  </si>
  <si>
    <t>Acero de refuerzo en estructura del No. 4, de Fy=4200 kg/cm2, incluye: materiales, acarreos, cortes, desperdicios, habilitado, amarres, mano de obra, equipo y herramienta.</t>
  </si>
  <si>
    <t>CEC</t>
  </si>
  <si>
    <t>TOTAL ALBAÑILERIA Y ACABADOS</t>
  </si>
  <si>
    <t>TB01</t>
  </si>
  <si>
    <t>TB001</t>
  </si>
  <si>
    <t>CONSTRUCCON DE TANQUE BIOREACTOR</t>
  </si>
  <si>
    <t>TB002</t>
  </si>
  <si>
    <t>TB003</t>
  </si>
  <si>
    <t>IMP-6325</t>
  </si>
  <si>
    <t>PT-HER1</t>
  </si>
  <si>
    <t>PT-HER3</t>
  </si>
  <si>
    <t>PT-HER5</t>
  </si>
  <si>
    <t>PT-HER11</t>
  </si>
  <si>
    <t>suministro y colocacion de escalera de caracol en el tanque mezclador, de 3.00 m de altura, diametro de 1.40 m,  hecha con perfiles de acero, formado con un soporte de tubo de 3 1/2" c-40, escalones de angulo de 1" x 3/16" y solera de 1"x3/16", pasamanos de solera de 1" x 3/16" con apoyos de tubular de 1" cal. 18, aplicacion de una base de primer y terminada con esmalte.</t>
  </si>
  <si>
    <t>suministro y colocacion de escalera de rampa para acceso a tanques, de 2.84 m de largo, 1.53 m de altura, 0.80 m de ancho, dos soportes con angulo de 1 1/4" x 3/16" a los extremos, escalones de angulo de 1" x 1/8", solera de 1" x 1/8", pasamanos y apoyos de tubo negro de 1 1/2" c-30, a 0.90 m de altura, dos entrepaños de tubo negro de 3/4" c-18, aplicacion de una base de primer y terminada con esmalte.</t>
  </si>
  <si>
    <t>suministro y colocacion de barandal, de 0.90 m de altura de protección en perimetro y parte central de tanques  de concreto. incluye: placas de 1/4" con anclas ahogadas en concreto, pasamanos y apoyos de tubo negro de 1 1/2", dos entrepaños de tubo negro de 3/4" c-18, soldadura, rebabeo, base de primer y terminada con pintura esmalte.</t>
  </si>
  <si>
    <t>suministro y colocacion de soporte metalico para recibir tubo de pvc hco. de 4" a 6", con monten de 4" en caja y ptr de 3"x2" formando una "t"  con una altura de 0.60 a 2.50 m, terminado con pintura esmalte anticorrosiva, previa aplicación de primer, anclada en una zapata de concreto de 0.50 x 0.50  de 15 cm de altura.</t>
  </si>
  <si>
    <t>C46</t>
  </si>
  <si>
    <t>INSTALACION HIDRAULICA Y SANITARIA</t>
  </si>
  <si>
    <t>5085</t>
  </si>
  <si>
    <t>5090</t>
  </si>
  <si>
    <t>5095</t>
  </si>
  <si>
    <t>5110</t>
  </si>
  <si>
    <t>5115</t>
  </si>
  <si>
    <t>5125</t>
  </si>
  <si>
    <t>5145</t>
  </si>
  <si>
    <t>5155</t>
  </si>
  <si>
    <t>TOTAL INSTALACION HIDRAULICA Y SANITARIA</t>
  </si>
  <si>
    <t>C47</t>
  </si>
  <si>
    <t>INSTALACIONES ESPECIALES</t>
  </si>
  <si>
    <t>5160</t>
  </si>
  <si>
    <t>5170</t>
  </si>
  <si>
    <t>5175</t>
  </si>
  <si>
    <t>5180</t>
  </si>
  <si>
    <t>5185</t>
  </si>
  <si>
    <t>5210</t>
  </si>
  <si>
    <t>5215</t>
  </si>
  <si>
    <t>5225</t>
  </si>
  <si>
    <t>TOTAL INSTALACIONES ESPECIALES</t>
  </si>
  <si>
    <t>salida hidraulica, incl.tuberia de cobre tipo m, material de soldadura, conexiones, materiales menores, herramienta, mano de obra, pruebas y todo lo necesario para su buen funcionamiento. limpieza del area de trabajo.</t>
  </si>
  <si>
    <t>salida sanitaria, de mesa de trabajo con tubo sanitario de pvc 2", conectado a serpentin de filtracion, incl.tuberia, conexiones, materiales menores, herramienta, mano de obra, pruebas y todo lo necesario para su buen funcionamiento. limpieza del area de trabajo.</t>
  </si>
  <si>
    <t>suministro y colocacion de valvula mariposa de 4"  pvc hidrahulico. incluye; materiales de conexión, herramienta, mano de obra, pruebas y todo lo necesario para su buen funcionamiento. limpieza del area de trabajo.</t>
  </si>
  <si>
    <t>suministro, instalacion y conexión de tuberia hidraulica de 4", para  la conduccion de efluentes entre tanques de tratamiento.  incluye; tubos, codos, coples, tees, adaptadores campana y espiga, impermeabilizacion de tuberia con una capa de membrana quimiflex, flexor sr, acabado con flexodecor blanco, accesorios, mano de obra, material, herramienta y todo lo necesario para su buen funcionamiento.</t>
  </si>
  <si>
    <t>suministro y colocacion de valvula de esfera de bronce de 1 1/4" para el sistema de inyeccion de aire, incluye; materiales menores, herramienta, mano de obra y todo lo necesario para su buen funcionamiento.</t>
  </si>
  <si>
    <t>suministro y colocacion de difusores de burbuja gruesa modelo afc75  mca. ssi, de 3"ø, con membrana epdm, para el sistema de inyeccion de aire, con hidrotomas de pvc de 1 1/4", abrazaderas de bronce de 1 1/4" ahogadas en tacones de concreto para la sujecion de tuberia, incluye; materiales menores, herramienta, mano de obra y todo lo necesario para su buen funcionamiento.</t>
  </si>
  <si>
    <t>suministro y colocacion de difusores de burbuja fina  modelo afd270  mca. ssi, de 9"ø, con membrana epdm, para el sistema de inyeccion de aire, con hidrotomas de pvc de 1 1/4", abrazaderas de bronce de 1 1/4" ahogadas en tacones de concreto, para la sujecion de tuberia, incluye; materiales menores, herramienta, mano de obra y todo lo necesario para su buen funcionamiento.</t>
  </si>
  <si>
    <t>suministro e instalacion de soplador de aire  regenerativo para tanque mezclador mca. fpz modelo scl-r20md, para desplazar un caudal de aire de 24 scfm, puertos de succión y descarga de 1 1/4" ø npt, con motor electrico de 1.5 hp acoplado directamente, 2 polos, 220/440 volts, 3f/60 hz., incluye; base común para soplador y motor, silenciador en la succión, silenciador en la descarga, accesorios periféricos de seguridad para soplador fpz scl-r20md (filtro de succión, tubería de interconexión, cople antivibratorio, manifould de descarga provisto de manómetro, válvula de seguridad y válvula check), mano de obra, herramienta, materiales, y todo lo necesario para su buen funcionamiento.</t>
  </si>
  <si>
    <t>C45</t>
  </si>
  <si>
    <t>INSTALACION ELECTRICA</t>
  </si>
  <si>
    <t>ED-045002</t>
  </si>
  <si>
    <t>ED-045083</t>
  </si>
  <si>
    <t>ED-045022</t>
  </si>
  <si>
    <t>IE-63185</t>
  </si>
  <si>
    <t>IEP-252</t>
  </si>
  <si>
    <t>AEP-9823</t>
  </si>
  <si>
    <t>LUM-228</t>
  </si>
  <si>
    <t>TAB-4658</t>
  </si>
  <si>
    <t>INT-3652</t>
  </si>
  <si>
    <t>ED-25852</t>
  </si>
  <si>
    <t>ED-040701</t>
  </si>
  <si>
    <t>IEPT-2523</t>
  </si>
  <si>
    <t>ED-045503</t>
  </si>
  <si>
    <t>TOTAL INSTALACION ELECTRICA</t>
  </si>
  <si>
    <t>registro eléctrico en interior de edif. de 80x80x80 cm. interior, con tabique blanco ligero 10x14x28 cm, aplanado int.  con mortero, cem-arena 1:5, tapa de concreto f'c= 150 kg/cm2, de 7 cm. de espesor reforzada con varilla de 3/8" a cada 15 cm ambos sentidos,con  marco y contramarco de metal, angulo de  1 1/4"x3/16" y 1"x3/16", acabado rayado con brocha, fondo cama de grava, inc.;  2 argollas de acero  de 11/2" de diam., ancladas a la parrilla  de tapa de concreto para levantar tapa y abocinado de ductos, ver plano.</t>
  </si>
  <si>
    <t>PT-HER7</t>
  </si>
  <si>
    <t>suministro y colocacion de puerta metalica plegadiza de 4.20m de ancho x 2.20 m de altura, en 4 secciones, amacizada con mortero cem-arena 1:3,  marco de angulo de 1 1/4" x 3/16", tablero de lamina cal. 20, cubierta de metal desplegado en la parte superior,  riel superior,  incluye; cerradura, picaporte. terminada con pintura anticorrosiva de esmalte, previa aplicacion de primer.</t>
  </si>
  <si>
    <t>Nombre del Proyecto:</t>
  </si>
  <si>
    <t>304-ALB-03-062</t>
  </si>
  <si>
    <t>cadena de concreto  (cc)  f'c=250 kg/cm2 de 15x30 cm. armada c/6 varillas del #3 y estribos del #2 @ 15 cm., incluye: cimbrado, descimbrado, cruces de varilla, mano de obra, herramienta, y materiales en 1 y 2 nivel.</t>
  </si>
  <si>
    <t>ABK36</t>
  </si>
  <si>
    <t>Castillo de 20x20 cm. de concreto hecho en obra de F'c=200 kg/cm2, acabado aparente, armada con 6 varillas de 1/2" y estribos del No.3 a cada 15 cm., incluye: materiales, acarreos, cortes, desperdicios, traslapes, amarres, cimbrado, coldado, descimbrado, mano de obra, equipo y herramienta.</t>
  </si>
  <si>
    <t>TOTAL CONSTRUCCON DE TANQUE BIOREACTOR</t>
  </si>
  <si>
    <t>TS01</t>
  </si>
  <si>
    <t>CONSTRUCCON DE TANQUE SEDIMENTADOR</t>
  </si>
  <si>
    <t>TS001</t>
  </si>
  <si>
    <t>TS002</t>
  </si>
  <si>
    <t>TS003</t>
  </si>
  <si>
    <t>CC</t>
  </si>
  <si>
    <t>Cadena de cerramiento 15x30 cm. de concreto hecho en obra de F'c=200 kg/cm2, acabado común, armada con 6 varillas de 3/8" y estribos del No.2 a cada 15 cm., incluye: materiales, acarreos, cortes, desperdicios, traslapes, amarres, cimbrado, coldado, descimbrado, mano de obra, equipo y herramienta.</t>
  </si>
  <si>
    <t>K</t>
  </si>
  <si>
    <t>TOTAL CONSTRUCCON DE TANQUE SEDIMENTADOR</t>
  </si>
  <si>
    <t>TM01</t>
  </si>
  <si>
    <t>CONSTRUCCON DE TANQUE MEZCLADOR</t>
  </si>
  <si>
    <t>TM001</t>
  </si>
  <si>
    <t>ACERC5</t>
  </si>
  <si>
    <t>Acero de refuerzo en cimentacion del No. 5, de Fy=4200 kg/cm2, incluye: materiales, acarreos, cortes, desperdicios, habilitado, amarres, mano de obra, equipo y herramienta.</t>
  </si>
  <si>
    <t>TM002</t>
  </si>
  <si>
    <t>TM003</t>
  </si>
  <si>
    <t>K1</t>
  </si>
  <si>
    <t>Castillo de 20x20 cm. de concreto hecho en obra de F'c=200 kg/cm2, acabado aparente, armada con 6 varillas de 3/8" y estribos del No.3 a cada 15 cm., incluye: materiales, acarreos, cortes, desperdicios, traslapes, amarres, cimbrado, coldado, descimbrado, mano de obra, equipo y herramienta.</t>
  </si>
  <si>
    <t>TOTAL CONSTRUCCON DE TANQUE MEZCLADOR</t>
  </si>
  <si>
    <t>TF01</t>
  </si>
  <si>
    <t>CONSTRUCCON DE DOS TANQUES DE FILTRACION</t>
  </si>
  <si>
    <t>TF001</t>
  </si>
  <si>
    <t>ACERC2</t>
  </si>
  <si>
    <t>Acero de refuerzo en cimentacion del No.2 de Fy=2600 kg/cm2, incluye: materiales, acarreos, cortes, desperdicios, habilitado, amarres, mano de obra, equipo y herramienta.</t>
  </si>
  <si>
    <t>TF002</t>
  </si>
  <si>
    <t>CIMCC</t>
  </si>
  <si>
    <t>CMC</t>
  </si>
  <si>
    <t>TF3</t>
  </si>
  <si>
    <t>MTR</t>
  </si>
  <si>
    <t>Muro de 15 cm. de espesor, de tabique rojo recocido, asentado con mezcla cemento arena 1:5 acabado común, incluye: materiales, mano de obra, equipo y herramienta.</t>
  </si>
  <si>
    <t>MESOL</t>
  </si>
  <si>
    <t>Castillo de 15x25 cm. de concreto hecho en obra de F'c=200 kg/cm2, acabado aparente, armada con 6 varillas de 3/8" y estribos del No.2 a cada 15 cm., incluye: materiales, acarreos, cortes, desperdicios, traslapes, amarres, cimbrado, coldado, descimbrado, mano de obra, equipo y herramienta.</t>
  </si>
  <si>
    <t>APLAN</t>
  </si>
  <si>
    <t xml:space="preserve">Aplanado de muros con mortero-cemento-cal-arena, proporcion 1:1/2: 4.1/2  con tamaño maximo de agregado de 1/4" el espesor de aplanado sera de 2 cm con un tamaño maximo por capa de 1 cm. </t>
  </si>
  <si>
    <t>FINA</t>
  </si>
  <si>
    <t>Aplanado acabado fino sobre muros, con mezcla cemento arena en proporción de 1:4, incluye: suministro de materiales, acarreos, andamios, limpieza, mano de obra, equipo y herramienta.</t>
  </si>
  <si>
    <t>TOTAL DE ALBAÑILERIA Y ACABADOS</t>
  </si>
  <si>
    <t>TOTAL CONSTRUCCON DE DOS TANQUES DE FILTRACION</t>
  </si>
  <si>
    <t>CM01</t>
  </si>
  <si>
    <t>CONSTRUCCON DE CUARTO DE MAQUINAS</t>
  </si>
  <si>
    <t>CM001</t>
  </si>
  <si>
    <t>MENRA01</t>
  </si>
  <si>
    <t>Murete de enrase en cimentacion de 28 cm de espesor,  elaborado con tabicón pesado (concreto) 10x14x28 cm. Asentado con cemento arena proporción 1:3</t>
  </si>
  <si>
    <t>DES01</t>
  </si>
  <si>
    <t>Cadena de desplante (cd1)  f'c=250 kg/cm2 de 15X30 cm. Armado c/6 varillas #3 y estribos #2 @ 15 cm., incl. Habilitado, cimbrado, colado, vibrado, descimbrado, cruces de varilla y anclajes.</t>
  </si>
  <si>
    <t>REMPEC</t>
  </si>
  <si>
    <t>Relleno con máterial producto de la excavación, compactado a maquina al 90% proctor, adicionando agua, incluye: mano de obra, equipo y herramienta.</t>
  </si>
  <si>
    <t>CM002</t>
  </si>
  <si>
    <t>CLT</t>
  </si>
  <si>
    <t>Cimbra en trabes y losas acabado aparente, a base de triplay de pino de 19 mm, con chaflanes en las esquinas, incluye: obra falsa, materiales, acarreos, cortes, desperdicios, habilitado, descimbrado, descimbrado, desmoldante, mano de obra, equipo, herramienta y todo lo necesario para su correcta ejecución.</t>
  </si>
  <si>
    <t>ACERC3LT-TR</t>
  </si>
  <si>
    <t>Acero de refuerzo en estructura del No. 3 (3/8"), de Fy=4200 kg/cm2, incluye: suministro de materiales, acarreos, elevaciones, cortes, traslapes, ganchos, escuadras, dobleces, silletas, desperdicios, habilitado, amarres, mano de obra, equipo y herramienta.</t>
  </si>
  <si>
    <t>ACERC4TR</t>
  </si>
  <si>
    <t>CM003</t>
  </si>
  <si>
    <t>Muro de 14 cm. de espesor, de tabique rojo recocido, asentado con mezcla cemento arena 1:5 acabado común, incluye: materiales, mano de obra, equipo y herramienta.</t>
  </si>
  <si>
    <t>Castillo de 15x25 cm. de concreto hecho en obra de F'c=150 kg/cm2, acabado común, armado con armex 15-25-4., incluye: materiales, acarreos, cortes, desperdicios, traslapes, amarres, cimbrado, colado, descimbrado, mano de obra, equipo y herramienta.</t>
  </si>
  <si>
    <t>Cadena de cerramiento 15x30 cm. de concreto hecho en obra de F'c=200 kg/cm2, acabado aparente, armada con 6 varillas de 3/8" y estribos del No.2 a cada 15 cm., incluye: materiales, acarreos, cortes, desperdicios, traslapes, amarres, cimbrado, coldado, descimbrado, mano de obra, equipo y herramienta.</t>
  </si>
  <si>
    <t>FIRM</t>
  </si>
  <si>
    <t>Firme de 10 cm. de espesor, de concreto F'c=200 kg/cm2 acabado con llana metálica, armado con malla electrosoldada 6x6/10-10, incluye: materiales, acarreos, preparación de la superficie, nivelación, cimbrado colado, mano de obra, equipo y herramienta.</t>
  </si>
  <si>
    <t>TOTAL CONSTRUCCON DE CUARTO DE MAQUINAS</t>
  </si>
  <si>
    <t>CA01</t>
  </si>
  <si>
    <t>CONSTRUCCON DE CUARTO DE ANALISIS</t>
  </si>
  <si>
    <t>CA001</t>
  </si>
  <si>
    <t>Cadena de desplante (cd1)  f'c=250 kg/cm2 de 25x28 cm. Armado c/4 varillas 4#3 y estribos #2 @ 15 cm., incl. Habilitado, cimbrado, colado, vibrado, descimbrado, cruces de varilla y anclajes.</t>
  </si>
  <si>
    <t>CA002</t>
  </si>
  <si>
    <t>ACERC3-LT</t>
  </si>
  <si>
    <t>CA003</t>
  </si>
  <si>
    <t>K-1</t>
  </si>
  <si>
    <t>K-0</t>
  </si>
  <si>
    <t>Castillo de 15x15 cm. de concreto hecho en obra de F'c=150 kg/cm2, acabado común, armado varilla N4 + 2 varillas del N3, estribos @ 15cm con varilla del N3., incluye: materiales, acarreos, cortes, desperdicios, traslapes, amarres, cimbrado, colado, descimbrado, mano de obra, equipo y herramienta.</t>
  </si>
  <si>
    <t>CA004</t>
  </si>
  <si>
    <t>HERRERIA Y CANCELERIA</t>
  </si>
  <si>
    <t>SCP</t>
  </si>
  <si>
    <t>SCV</t>
  </si>
  <si>
    <t>TOTAL CONSTRUCCON DE CUARTO DE ANALISIS</t>
  </si>
  <si>
    <t>Suministro e instalacion de tuberia galvanizada de 1 1/4" para el ramal exterior del sistema de inyeccion de aire, incluye; codos, coples, adaptadores, tees, materiales menores, herramienta, mano de obra y todo lo necesario para su buen funcionamiento.</t>
  </si>
  <si>
    <t>Suministro, instalacion y conexión de linea de alimentacion hidraulica con tubo de cobre de 1/2”, desde toma existente (24 ml), incluye; trazo, excavacion, tendido de tubos, conexión de pzas, relleno, material, m.o. pruebas y lo necesario, para su buen funcionamiento</t>
  </si>
  <si>
    <t>luminaria exterior tipo hacienda led de 65W, con soporte metalico de tubo negro de 3" x 6 m, esparragos, tuercas y rondanas galv. de 5/8", placa de acero de 1/2" de esp.,  alimentacion desde luminaria existente con tubo conduit pvc uso pesado de 3/4", cable 2 # 8 + 1 # 6 desnudo, incluye base de concreto de 90x90x48 cms. de alt. y 40x40x35 cms. de alt. (ver detalle en plano de inst. electricas), incluye: material, equipo y herramienta, mano de obra, pruebas y todo lo necesario para su correcto funcionamiento.</t>
  </si>
  <si>
    <t>Suministro y colocacion de arrancador trifasico semiautomatico de 1-2 hp modelo SIRUS 3RS2611N-1GB0 CAT. A7B10000002583, incluye: botoneras de arranque y paro, mano de obra, materiales, hta. pruebas y todo lo necesario para su buen funcionamiento.</t>
  </si>
  <si>
    <t>1</t>
  </si>
  <si>
    <t>2</t>
  </si>
  <si>
    <t>Cimbra en muros y losas acabado aparente, a base de triplay de pino de 19 mm, con chaflanes en las esquinas, incluye: obra falsa, materiales, acarreos, cortes, desperdicios, habilitado, descimbrado, descimbrado, desmoldante, mano de obra, equipo, herramienta y todo lo necesario para su correcta ejecución.</t>
  </si>
  <si>
    <t>Aplanado acabado pulido sobre muros, con mezcla mortero arena en proporción de 2:7, incluye: suministro de materiales, acarreos, andamios, limpieza, mano de obra, equipo y herramienta.</t>
  </si>
  <si>
    <t>suministro e instalacion de electro-bomba centrifuga multietapas, marca goulds, modelo 5sv13gg4f60, de 13 pasos, de acero inoxidable, con sello mecánico de cara rotatoria de carbón y estacionaria de carburo de silicio, acoplada a motor eléctrico de 5 h.p., 2 polos, 3500 rpm, 3 fases/230 volts/60 hz.,  para bombeo de agua tratada</t>
  </si>
  <si>
    <t>suministro e instalacion de electro-bomba tipo sumergible marca tsurumi modelo 50pua-2.75, impulsor tipo semi vortex para sólidos esféricos de 1.38”ø, conexión 2”ø, construcción en frp (abs + g20) en tapa y wet end de la bomba, armazón del motor en acero inoxidable 304, flecha en acero inoxidable 403, sello mecánico doble de carburo de silicio con elastómeros de nbr acoplada a un motor eléctrico tipo sumergible de 1 h.p., 2 polos, 3368 rpm, 3 fases/230 volts/60 hz, incluye: 10 mts. de cable de poder y dos peras de nivel una de arranque y otra de paro.</t>
  </si>
  <si>
    <t>suministro e instalacion de bomba dosificadora de cloro iwaki a prueba de exteriores, en pvdf con diafragma de teflon, conexiones de 1/2", monofasica,  incluye; arrancador manual monofasico, mano de obra, materiales, herramienta y todo lo necesario para su buen funcionamiento.</t>
  </si>
  <si>
    <t>HERRERIA EXTERIOR</t>
  </si>
  <si>
    <t>HER01</t>
  </si>
  <si>
    <t>CLAVE</t>
  </si>
  <si>
    <t>CONCEPTO</t>
  </si>
  <si>
    <t>UNIDAD</t>
  </si>
  <si>
    <t>CANTIDAD</t>
  </si>
  <si>
    <t>P. UNITARIO</t>
  </si>
  <si>
    <t>IMPORTE</t>
  </si>
  <si>
    <t>TOTAL HERRERIA EXTERIOR</t>
  </si>
  <si>
    <t>Suministro y colocacion de  puerta (p2), de aluminio color natural de 3"  de 1.00 m de ancho x 2.20 m de altura  (ver detalle en plano), incluye: recubrimiento liso de aluminio  y vidrio filtrasol de 6 mm., bisagra hidraulica  de piso (mca. Jakson o similiar), cerradura de seguridad mca. Phillips o similiar, jaladeras de barra,  sellado con silicon y sellador acrilastic en marcos, pruebas y todo lo necesario para su buen funcionamiento.</t>
  </si>
  <si>
    <t>Suministro y colocacion de canceleria de aluminio de 2" color natural en ventanas con secciones fijas, corredizas y persianas, fijada c/taquetes y tornillos, incluye: cristal filtrasol de 6 mm. Repizón de aluminio, cortes, seguros de embutido, rieles y bisagras en ventana; sellado con silicon y sellador acrilastic o similiar en marcos, y todo lo necesario para su funcionamiento.</t>
  </si>
  <si>
    <t>Salida trifasica, para bombas centrifuga de 5hp, con tubo conduit galvanizado pared gruesa de 3/4" o similar y tubo conduit pvc uso pesado de 1 1/5" o similar, 3 conductores calibre #8,+ 1 conductor calibre #12 desnudo, incluye: materiales, herramienta, mano de obra, pruebas y lo necesario para su buen funcionamiento.</t>
  </si>
  <si>
    <t>Salida trifasica, para bombas sumergibles, con tubo conduit galvanizado pared gruesa de 3/4" o similar y tubo conduit pvc uso pesado 3/4" o similar, 3 conductores calibre #10,+ 1 conductor calibre #12 desnudo, incluye: contacto trifasico de 20 amperes, mca leviton o similar, condulet fs con tapa para interperie, materiales, herramienta, mano de obra, pruebas y lo necesario para su buen funcionamiento.</t>
  </si>
  <si>
    <t>Salida monofasica, para dosificadores de cloro, con tubo conduit pared gruesa uso pesado de 1" y 3/4" o similar, condulet fs con tapa para interperie, y contacto duplex leviton o similar, 2 conductores calibre #12,+ 1 conductor calibre #12 desnudo, incluye: materiales, herramienta, mano de obra, pruebas y lo necesario para su buen funcionamiento.</t>
  </si>
  <si>
    <t>Salida de contacto con chalupa  o caja de registro de 19mm y sobretapa, incl. ranuras, sum. y col. de tubo y conector conduit pvc, uso pesado de 13 mm y 19mm. o similar, cable calibre indicado, sum. y col. de tomacorriente polarizado aterrizable duplex o similar y placa, bticino mx color blanco o similar, (ver plano electrico) y todo lo necesario p/su buen funcionamiento.</t>
  </si>
  <si>
    <t>Salida de apagador sencillo o de escalera, incluye; ranuras, chalupa galvanizada,  tubo  y conector conduit  pvc uso pesado de 13 mm o similar, cable calibre indicado, (ver plano electrico), sum y col. de interruptor, placa marca bticino mx  o similiar color blanco, pruebas, y todo lo necesario para su buen funcionamiento.</t>
  </si>
  <si>
    <t>Salida de alumbrado, con caja de registro galvanizada de 13 mm. ó 19 mm, incl. sum. y col. de tubo  y conector conduit pvc uso pesado de 13 mm ó 19 mm o similar, cable calibre indicado, socket media bola btcino o similiar, y foco led tecnolite o similiar de 10W. ver plano electrico, tapa galvanizada, pruebas y todo lo necesario p/ su buen funcionamiento.</t>
  </si>
  <si>
    <t>Salida trifasica, para sopladores de 1.5 hp, con tubo conduit galvanizado pared gruesa de 3/4" o similar y tubo metalico flexible de3/4", 3 conductores calibre #12,+ 1 conductor calibre #12 desnudo, incluye: conexion a sopladores, materiales, herramienta, mano de obra, pruebas y lo necesario para su buen funcionamiento.</t>
  </si>
  <si>
    <t>Suministro y colocacion de ducto cuadrado embisagrado de 2.5" x 2.5" modelo LD25-2 mca square d o similar, incluye: fijacion y conexión a tablero, mano de obra, materiales, pruebas y todo lo necesario para su buen funcionamiento.</t>
  </si>
  <si>
    <t>Suministro y colocacion  de tablero principal de 30 circuitos caja MH44M o similar, interior NQ430L2C o similar, frente de sobreponer NC44S o similar, quit para interruptor NQMB2HJ o similar, interruptor HDL36100 square'd o similar, incluye; sujeción, tubo de 3" ø pvc conduit  uso pesado, conectores, conexión a registro mas cercano, mano de obra, materiales, hta. pruebas y todo lo necesario para su buen funcionamiento.</t>
  </si>
  <si>
    <t>Suministro y colocacion de interruptor termomagnetico qo1x15 mca. square 'd o similar.  incluye; pruebas y todo lo necesario para su buen funcionamiento</t>
  </si>
  <si>
    <t>Suministro y colocacion de interruptor termomagnetico qo 3x15 mca. square 'd o similar.  incluye; pruebas y todo lo necesario para su buen funcionamiento.</t>
  </si>
  <si>
    <t>Suministro y colocacion de interruptor termomagnetico qo 3x40 mca. square 'd o similar.  incluye; pruebas y todo lo necesario para su buen funcionamiento.</t>
  </si>
  <si>
    <t>Suministro y colocacion de interruptor termomagnetico qo 2x15 mca. square 'd o similar.  incluye; pruebas y todo lo necesario para su buen funcionamiento.</t>
  </si>
  <si>
    <t>IEPT-2523a</t>
  </si>
  <si>
    <t>IEPT-2523b</t>
  </si>
  <si>
    <t>suministro  y colocacion de valvula mariposa de 6"  pvc hidrahulico o similar para descarga de lodos. incluye; materiales de conexión, herramienta, mano de obra, pruebas y todo lo necesario para su buen funcionamiento. limpieza del area de trabajo.</t>
  </si>
  <si>
    <t>sum. y aplicación de impermeabilizante en pisos y muros interiores de tanques con guardquim epoxi rp 5 tar de imperquimia o similar, sellado con adhepox liquido y/o pasta según se requiera, previa limpieza de muros con agua y acido muriatico, acabado a 2 manos, incluye; material, mano de obra, herramienta, y lo necesario para su correcta ejecucion.</t>
  </si>
  <si>
    <t>Suministro y colocacion de malla electrosoldada 6*6 10/10en ambas caras.</t>
  </si>
  <si>
    <t xml:space="preserve">CONSTRUCCIÓN DE PLANTA DE TRATAMIENTO DE AGUAS RESIDUALES EN LA UNIVERSIDAD “NOVAUNIVERSITAS” CLAVE 20ESU3010V, CAMPUS PERIFÉRICO SANTOS REYES NOPALA, EN LA LOCALIDAD DE CAÑADA DE LOS MATUS, MUNICIPIO DE SANTOS REYES. </t>
  </si>
  <si>
    <t>(* CANTIDAD EN LETRA 00/100  M.N. *)</t>
  </si>
  <si>
    <t>ED-25852a</t>
  </si>
  <si>
    <t>Suministro y colocacion de arrancador trifasico semiautomatico 0.75-1 hp modelo SIRUS 3RS1710N-1EB0 CAT. A7B10000002562 o similar, incluye: botoneras de arranque y paro, elementos termicos de aleacion fusible, mano de obra, materiales, hta. pruebas y todo lo necesario para su buen funcionamiento.</t>
  </si>
  <si>
    <t>Suministro y colocacion de arrancador trifasico semiautomatico 7.5 hp modelo SIRUS 3RS3411N-4DB0 CAT. A7B10000002598 o similar, incluye: botoneras de arranque y paro, elementos termicos de aleacion fusible, mano de obra, materiales, hta. pruebas y todo lo necesario para su buen funcionamiento.</t>
  </si>
  <si>
    <t>CATÁLOGO DE CONCEPTOS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</si>
</sst>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quot;$&quot;#,##0.00"/>
    <numFmt numFmtId="166" formatCode="&quot;$&quot;#,###.00"/>
  </numFmts>
  <fonts count="14" x14ac:knownFonts="1">
    <font>
      <sz val="10"/>
      <name val="Arial"/>
    </font>
    <font>
      <sz val="8"/>
      <name val="Arial"/>
      <family val="2"/>
    </font>
    <font>
      <b/>
      <sz val="8"/>
      <name val="Arial"/>
      <family val="2"/>
    </font>
    <font>
      <b/>
      <sz val="7"/>
      <name val="Arial"/>
      <family val="2"/>
    </font>
    <font>
      <sz val="7"/>
      <name val="Arial"/>
      <family val="2"/>
    </font>
    <font>
      <b/>
      <sz val="10"/>
      <name val="Arial"/>
      <family val="2"/>
    </font>
    <font>
      <b/>
      <sz val="11"/>
      <name val="Arial"/>
      <family val="2"/>
    </font>
    <font>
      <sz val="11"/>
      <name val="Arial"/>
      <family val="2"/>
    </font>
    <font>
      <sz val="10"/>
      <name val="Arial"/>
      <family val="2"/>
    </font>
    <font>
      <b/>
      <sz val="9"/>
      <name val="Arial"/>
      <family val="2"/>
    </font>
    <font>
      <sz val="10"/>
      <name val="Arial"/>
      <family val="2"/>
    </font>
    <font>
      <b/>
      <sz val="8"/>
      <color indexed="64"/>
      <name val="Arial"/>
      <family val="2"/>
    </font>
    <font>
      <b/>
      <sz val="7"/>
      <color indexed="64"/>
      <name val="Arial"/>
      <family val="2"/>
    </font>
    <font>
      <sz val="8"/>
      <color indexed="64"/>
      <name val="Arial"/>
      <family val="2"/>
    </font>
  </fonts>
  <fills count="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9" tint="0.59999389629810485"/>
        <bgColor indexed="64"/>
      </patternFill>
    </fill>
  </fills>
  <borders count="24">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style="double">
        <color indexed="64"/>
      </left>
      <right/>
      <top style="double">
        <color indexed="64"/>
      </top>
      <bottom/>
      <diagonal/>
    </border>
    <border>
      <left/>
      <right style="double">
        <color indexed="64"/>
      </right>
      <top/>
      <bottom style="double">
        <color indexed="64"/>
      </bottom>
      <diagonal/>
    </border>
    <border>
      <left/>
      <right style="double">
        <color indexed="64"/>
      </right>
      <top style="double">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8" fillId="0" borderId="0"/>
    <xf numFmtId="0" fontId="8" fillId="0" borderId="0"/>
    <xf numFmtId="0" fontId="10" fillId="0" borderId="0"/>
  </cellStyleXfs>
  <cellXfs count="97">
    <xf numFmtId="0" fontId="0" fillId="0" borderId="0" xfId="0"/>
    <xf numFmtId="0" fontId="1" fillId="2" borderId="0" xfId="0" applyFont="1" applyFill="1" applyBorder="1" applyAlignment="1">
      <alignment vertical="top" wrapText="1"/>
    </xf>
    <xf numFmtId="0" fontId="1" fillId="2" borderId="2" xfId="0" applyFont="1" applyFill="1" applyBorder="1"/>
    <xf numFmtId="0" fontId="0" fillId="3" borderId="0" xfId="0" applyFill="1"/>
    <xf numFmtId="0" fontId="0" fillId="4" borderId="0" xfId="0" applyFill="1"/>
    <xf numFmtId="0" fontId="0" fillId="5" borderId="0" xfId="0" applyFill="1"/>
    <xf numFmtId="0" fontId="0" fillId="2" borderId="0" xfId="0" applyFill="1"/>
    <xf numFmtId="0" fontId="0" fillId="6" borderId="0" xfId="0" applyFill="1"/>
    <xf numFmtId="0" fontId="0" fillId="7" borderId="0" xfId="0" applyFill="1"/>
    <xf numFmtId="0" fontId="0" fillId="8" borderId="0" xfId="0" applyFill="1"/>
    <xf numFmtId="0" fontId="7" fillId="2" borderId="9" xfId="0" applyFont="1" applyFill="1" applyBorder="1" applyAlignment="1">
      <alignment horizontal="centerContinuous"/>
    </xf>
    <xf numFmtId="0" fontId="7" fillId="2" borderId="4" xfId="0" applyFont="1" applyFill="1" applyBorder="1" applyAlignment="1">
      <alignment horizontal="centerContinuous"/>
    </xf>
    <xf numFmtId="0" fontId="3" fillId="2" borderId="5" xfId="0" applyFont="1" applyFill="1" applyBorder="1" applyAlignment="1">
      <alignment horizontal="right"/>
    </xf>
    <xf numFmtId="0" fontId="1" fillId="2" borderId="4" xfId="0" applyFont="1" applyFill="1" applyBorder="1"/>
    <xf numFmtId="0" fontId="4" fillId="2" borderId="5" xfId="0" applyFont="1" applyFill="1" applyBorder="1" applyAlignment="1">
      <alignment horizontal="right"/>
    </xf>
    <xf numFmtId="0" fontId="4" fillId="2" borderId="5" xfId="0" applyFont="1" applyFill="1" applyBorder="1"/>
    <xf numFmtId="2" fontId="1" fillId="2" borderId="0" xfId="0" applyNumberFormat="1" applyFont="1" applyFill="1" applyBorder="1" applyAlignment="1">
      <alignment vertical="top" wrapText="1"/>
    </xf>
    <xf numFmtId="0" fontId="3" fillId="2" borderId="6" xfId="0" applyFont="1" applyFill="1" applyBorder="1" applyAlignment="1">
      <alignment horizontal="right"/>
    </xf>
    <xf numFmtId="2" fontId="1" fillId="2" borderId="2" xfId="0" applyNumberFormat="1" applyFont="1" applyFill="1" applyBorder="1"/>
    <xf numFmtId="0" fontId="1" fillId="2" borderId="0" xfId="0" applyFont="1" applyFill="1"/>
    <xf numFmtId="0" fontId="5" fillId="2" borderId="0" xfId="0" applyFont="1" applyFill="1" applyAlignment="1">
      <alignment horizontal="centerContinuous"/>
    </xf>
    <xf numFmtId="0" fontId="2" fillId="2" borderId="0" xfId="0" applyFont="1" applyFill="1" applyAlignment="1">
      <alignment horizontal="centerContinuous"/>
    </xf>
    <xf numFmtId="4" fontId="0" fillId="2" borderId="0" xfId="0" applyNumberFormat="1" applyFill="1"/>
    <xf numFmtId="0" fontId="2" fillId="2" borderId="12" xfId="0" applyFont="1" applyFill="1" applyBorder="1" applyAlignment="1">
      <alignment horizontal="center" vertical="center"/>
    </xf>
    <xf numFmtId="166" fontId="5" fillId="2" borderId="1" xfId="0" applyNumberFormat="1" applyFont="1" applyFill="1" applyBorder="1"/>
    <xf numFmtId="166" fontId="5" fillId="2" borderId="14" xfId="0" applyNumberFormat="1" applyFont="1" applyFill="1" applyBorder="1"/>
    <xf numFmtId="166" fontId="5" fillId="2" borderId="0" xfId="0" applyNumberFormat="1" applyFont="1" applyFill="1" applyBorder="1"/>
    <xf numFmtId="166" fontId="5" fillId="2" borderId="16" xfId="0" applyNumberFormat="1" applyFont="1" applyFill="1" applyBorder="1"/>
    <xf numFmtId="166" fontId="5" fillId="2" borderId="10" xfId="0" applyNumberFormat="1" applyFont="1" applyFill="1" applyBorder="1"/>
    <xf numFmtId="166" fontId="5" fillId="2" borderId="18" xfId="0" applyNumberFormat="1" applyFont="1" applyFill="1" applyBorder="1"/>
    <xf numFmtId="166" fontId="2" fillId="2" borderId="13" xfId="0" applyNumberFormat="1" applyFont="1" applyFill="1" applyBorder="1"/>
    <xf numFmtId="166" fontId="2" fillId="2" borderId="15" xfId="0" applyNumberFormat="1" applyFont="1" applyFill="1" applyBorder="1"/>
    <xf numFmtId="166" fontId="2" fillId="2" borderId="17" xfId="0" applyNumberFormat="1" applyFont="1" applyFill="1" applyBorder="1"/>
    <xf numFmtId="0" fontId="0" fillId="2" borderId="19" xfId="0" applyFill="1" applyBorder="1"/>
    <xf numFmtId="0" fontId="0" fillId="2" borderId="11" xfId="0" applyFill="1" applyBorder="1"/>
    <xf numFmtId="4" fontId="0" fillId="2" borderId="11" xfId="0" applyNumberFormat="1" applyFill="1" applyBorder="1"/>
    <xf numFmtId="0" fontId="0" fillId="2" borderId="20" xfId="0" applyFill="1" applyBorder="1"/>
    <xf numFmtId="49" fontId="2" fillId="2" borderId="21" xfId="0" applyNumberFormat="1" applyFont="1" applyFill="1" applyBorder="1" applyAlignment="1">
      <alignment vertical="top"/>
    </xf>
    <xf numFmtId="0" fontId="3" fillId="2" borderId="21" xfId="0" applyFont="1" applyFill="1" applyBorder="1" applyAlignment="1">
      <alignment horizontal="justify" vertical="top" wrapText="1"/>
    </xf>
    <xf numFmtId="0" fontId="2" fillId="2" borderId="21" xfId="0" applyFont="1" applyFill="1" applyBorder="1" applyAlignment="1">
      <alignment vertical="top"/>
    </xf>
    <xf numFmtId="164" fontId="2" fillId="2" borderId="21" xfId="0" applyNumberFormat="1" applyFont="1" applyFill="1" applyBorder="1" applyAlignment="1">
      <alignment horizontal="right" vertical="top"/>
    </xf>
    <xf numFmtId="165" fontId="2" fillId="2" borderId="21" xfId="0" applyNumberFormat="1" applyFont="1" applyFill="1" applyBorder="1" applyAlignment="1">
      <alignment horizontal="right" vertical="top"/>
    </xf>
    <xf numFmtId="49" fontId="2" fillId="2" borderId="22" xfId="0" applyNumberFormat="1" applyFont="1" applyFill="1" applyBorder="1" applyAlignment="1">
      <alignment vertical="top"/>
    </xf>
    <xf numFmtId="0" fontId="3" fillId="2" borderId="22" xfId="0" applyFont="1" applyFill="1" applyBorder="1" applyAlignment="1">
      <alignment horizontal="justify" vertical="top" wrapText="1"/>
    </xf>
    <xf numFmtId="0" fontId="2" fillId="2" borderId="22" xfId="0" applyFont="1" applyFill="1" applyBorder="1" applyAlignment="1">
      <alignment vertical="top"/>
    </xf>
    <xf numFmtId="164" fontId="2" fillId="2" borderId="22" xfId="0" applyNumberFormat="1" applyFont="1" applyFill="1" applyBorder="1" applyAlignment="1">
      <alignment horizontal="right" vertical="top"/>
    </xf>
    <xf numFmtId="165" fontId="2" fillId="2" borderId="22" xfId="0" applyNumberFormat="1" applyFont="1" applyFill="1" applyBorder="1" applyAlignment="1">
      <alignment horizontal="right" vertical="top"/>
    </xf>
    <xf numFmtId="49" fontId="1" fillId="2" borderId="22" xfId="0" applyNumberFormat="1" applyFont="1" applyFill="1" applyBorder="1" applyAlignment="1">
      <alignment vertical="top"/>
    </xf>
    <xf numFmtId="0" fontId="4" fillId="2" borderId="22" xfId="0" applyFont="1" applyFill="1" applyBorder="1" applyAlignment="1">
      <alignment horizontal="justify" vertical="top" wrapText="1"/>
    </xf>
    <xf numFmtId="0" fontId="1" fillId="2" borderId="22" xfId="0" applyFont="1" applyFill="1" applyBorder="1" applyAlignment="1">
      <alignment vertical="top"/>
    </xf>
    <xf numFmtId="4" fontId="1" fillId="2" borderId="22" xfId="0" applyNumberFormat="1" applyFont="1" applyFill="1" applyBorder="1" applyAlignment="1">
      <alignment horizontal="right" vertical="top"/>
    </xf>
    <xf numFmtId="165" fontId="1" fillId="2" borderId="22" xfId="0" applyNumberFormat="1" applyFont="1" applyFill="1" applyBorder="1" applyAlignment="1">
      <alignment horizontal="right" vertical="top"/>
    </xf>
    <xf numFmtId="4" fontId="2" fillId="2" borderId="22" xfId="0" applyNumberFormat="1" applyFont="1" applyFill="1" applyBorder="1" applyAlignment="1">
      <alignment horizontal="right" vertical="top"/>
    </xf>
    <xf numFmtId="0" fontId="2" fillId="2" borderId="22" xfId="0" applyFont="1" applyFill="1" applyBorder="1"/>
    <xf numFmtId="0" fontId="0" fillId="2" borderId="22" xfId="0" applyFill="1" applyBorder="1"/>
    <xf numFmtId="4" fontId="0" fillId="2" borderId="22" xfId="0" applyNumberFormat="1" applyFill="1" applyBorder="1"/>
    <xf numFmtId="165" fontId="5" fillId="2" borderId="22" xfId="0" applyNumberFormat="1" applyFont="1" applyFill="1" applyBorder="1"/>
    <xf numFmtId="166" fontId="5" fillId="2" borderId="22" xfId="0" applyNumberFormat="1" applyFont="1" applyFill="1" applyBorder="1"/>
    <xf numFmtId="4" fontId="1" fillId="2" borderId="22" xfId="0" applyNumberFormat="1" applyFont="1" applyFill="1" applyBorder="1" applyAlignment="1">
      <alignment vertical="top"/>
    </xf>
    <xf numFmtId="0" fontId="1" fillId="2" borderId="22" xfId="1" applyFont="1" applyFill="1" applyBorder="1" applyAlignment="1">
      <alignment horizontal="left" vertical="top"/>
    </xf>
    <xf numFmtId="49" fontId="2" fillId="2" borderId="22" xfId="0" applyNumberFormat="1" applyFont="1" applyFill="1" applyBorder="1" applyAlignment="1">
      <alignment horizontal="left" vertical="center"/>
    </xf>
    <xf numFmtId="49" fontId="1" fillId="2" borderId="22" xfId="0" applyNumberFormat="1" applyFont="1" applyFill="1" applyBorder="1" applyAlignment="1">
      <alignment horizontal="left" vertical="center"/>
    </xf>
    <xf numFmtId="0" fontId="1" fillId="2" borderId="22" xfId="1" applyFont="1" applyFill="1" applyBorder="1" applyAlignment="1">
      <alignment horizontal="left" vertical="center"/>
    </xf>
    <xf numFmtId="0" fontId="1" fillId="2" borderId="22" xfId="1" applyFont="1" applyFill="1" applyBorder="1" applyAlignment="1">
      <alignment horizontal="left" vertical="center" wrapText="1"/>
    </xf>
    <xf numFmtId="0" fontId="1" fillId="2" borderId="22" xfId="0" applyFont="1" applyFill="1" applyBorder="1" applyAlignment="1">
      <alignment horizontal="left" vertical="center"/>
    </xf>
    <xf numFmtId="49" fontId="2" fillId="2" borderId="22" xfId="0" applyNumberFormat="1" applyFont="1" applyFill="1" applyBorder="1" applyAlignment="1">
      <alignment horizontal="left" vertical="top"/>
    </xf>
    <xf numFmtId="49" fontId="1" fillId="2" borderId="22" xfId="0" applyNumberFormat="1" applyFont="1" applyFill="1" applyBorder="1" applyAlignment="1">
      <alignment horizontal="left" vertical="top"/>
    </xf>
    <xf numFmtId="49" fontId="13" fillId="2" borderId="22" xfId="0" applyNumberFormat="1" applyFont="1" applyFill="1" applyBorder="1" applyAlignment="1">
      <alignment vertical="top"/>
    </xf>
    <xf numFmtId="0" fontId="13" fillId="2" borderId="22" xfId="0" applyFont="1" applyFill="1" applyBorder="1" applyAlignment="1">
      <alignment vertical="top"/>
    </xf>
    <xf numFmtId="164" fontId="13" fillId="2" borderId="22" xfId="0" applyNumberFormat="1" applyFont="1" applyFill="1" applyBorder="1" applyAlignment="1">
      <alignment horizontal="right" vertical="top"/>
    </xf>
    <xf numFmtId="165" fontId="13" fillId="2" borderId="22" xfId="0" applyNumberFormat="1" applyFont="1" applyFill="1" applyBorder="1" applyAlignment="1">
      <alignment horizontal="right" vertical="top"/>
    </xf>
    <xf numFmtId="49" fontId="11" fillId="2" borderId="22" xfId="0" applyNumberFormat="1" applyFont="1" applyFill="1" applyBorder="1" applyAlignment="1">
      <alignment vertical="top"/>
    </xf>
    <xf numFmtId="0" fontId="11" fillId="2" borderId="22" xfId="0" applyFont="1" applyFill="1" applyBorder="1" applyAlignment="1">
      <alignment vertical="top"/>
    </xf>
    <xf numFmtId="164" fontId="11" fillId="2" borderId="22" xfId="0" applyNumberFormat="1" applyFont="1" applyFill="1" applyBorder="1" applyAlignment="1">
      <alignment horizontal="right" vertical="top"/>
    </xf>
    <xf numFmtId="165" fontId="11" fillId="2" borderId="22" xfId="0" applyNumberFormat="1" applyFont="1" applyFill="1" applyBorder="1" applyAlignment="1">
      <alignment horizontal="right" vertical="top"/>
    </xf>
    <xf numFmtId="4" fontId="13" fillId="2" borderId="22" xfId="0" applyNumberFormat="1" applyFont="1" applyFill="1" applyBorder="1" applyAlignment="1">
      <alignment horizontal="right" vertical="top"/>
    </xf>
    <xf numFmtId="0" fontId="0" fillId="2" borderId="23" xfId="0" applyFill="1" applyBorder="1"/>
    <xf numFmtId="0" fontId="4" fillId="2" borderId="23" xfId="0" applyFont="1" applyFill="1" applyBorder="1" applyAlignment="1">
      <alignment horizontal="justify" vertical="top" wrapText="1"/>
    </xf>
    <xf numFmtId="4" fontId="0" fillId="2" borderId="23" xfId="0" applyNumberFormat="1" applyFill="1" applyBorder="1"/>
    <xf numFmtId="0" fontId="12" fillId="2" borderId="22" xfId="0" applyFont="1" applyFill="1" applyBorder="1" applyAlignment="1">
      <alignment horizontal="justify" vertical="top" wrapText="1"/>
    </xf>
    <xf numFmtId="165" fontId="1" fillId="2" borderId="23" xfId="0" applyNumberFormat="1" applyFont="1" applyFill="1" applyBorder="1" applyAlignment="1">
      <alignment horizontal="right" vertical="top"/>
    </xf>
    <xf numFmtId="165" fontId="2" fillId="2" borderId="23" xfId="0" applyNumberFormat="1" applyFont="1" applyFill="1" applyBorder="1" applyAlignment="1">
      <alignment horizontal="right" vertical="top"/>
    </xf>
    <xf numFmtId="165" fontId="13" fillId="2" borderId="23" xfId="0" applyNumberFormat="1" applyFont="1" applyFill="1" applyBorder="1" applyAlignment="1">
      <alignment horizontal="right" vertical="top"/>
    </xf>
    <xf numFmtId="0" fontId="3" fillId="2" borderId="22" xfId="0" applyFont="1" applyFill="1" applyBorder="1" applyAlignment="1">
      <alignment vertical="top" wrapText="1"/>
    </xf>
    <xf numFmtId="0" fontId="1" fillId="2" borderId="4" xfId="0" applyFont="1" applyFill="1" applyBorder="1" applyAlignment="1">
      <alignment horizontal="center"/>
    </xf>
    <xf numFmtId="0" fontId="1" fillId="2" borderId="8" xfId="0" applyFont="1" applyFill="1" applyBorder="1" applyAlignment="1">
      <alignment vertical="center"/>
    </xf>
    <xf numFmtId="49" fontId="1" fillId="2" borderId="0" xfId="0" applyNumberFormat="1" applyFont="1" applyFill="1" applyBorder="1" applyAlignment="1">
      <alignment horizontal="justify" vertical="top" wrapText="1"/>
    </xf>
    <xf numFmtId="49" fontId="1" fillId="2" borderId="4" xfId="0" applyNumberFormat="1" applyFont="1" applyFill="1" applyBorder="1" applyAlignment="1">
      <alignment horizontal="justify" vertical="top" wrapText="1"/>
    </xf>
    <xf numFmtId="0" fontId="6" fillId="2" borderId="7"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5" xfId="0" applyFont="1" applyFill="1" applyBorder="1" applyAlignment="1">
      <alignment horizontal="center" vertical="top" wrapText="1"/>
    </xf>
    <xf numFmtId="0" fontId="6" fillId="2" borderId="0" xfId="0" applyFont="1" applyFill="1" applyBorder="1" applyAlignment="1">
      <alignment horizontal="center" vertical="top" wrapText="1"/>
    </xf>
    <xf numFmtId="0" fontId="1" fillId="2" borderId="0" xfId="0" applyNumberFormat="1" applyFont="1" applyFill="1" applyBorder="1" applyAlignment="1">
      <alignment horizontal="justify" vertical="top" wrapText="1"/>
    </xf>
    <xf numFmtId="0" fontId="3" fillId="2" borderId="5" xfId="0" applyFont="1" applyFill="1" applyBorder="1" applyAlignment="1">
      <alignment horizontal="right" vertical="top" wrapText="1"/>
    </xf>
    <xf numFmtId="0" fontId="3" fillId="2" borderId="22" xfId="0" applyFont="1" applyFill="1" applyBorder="1" applyAlignment="1">
      <alignment horizontal="left" vertical="top" wrapText="1"/>
    </xf>
    <xf numFmtId="0" fontId="12" fillId="2" borderId="22" xfId="0" applyFont="1" applyFill="1" applyBorder="1" applyAlignment="1">
      <alignment horizontal="justify" vertical="top" wrapText="1"/>
    </xf>
    <xf numFmtId="166" fontId="9" fillId="2" borderId="0" xfId="0" applyNumberFormat="1" applyFont="1" applyFill="1" applyAlignment="1">
      <alignment horizontal="center"/>
    </xf>
  </cellXfs>
  <cellStyles count="4">
    <cellStyle name="Millares 2" xfId="3"/>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1583121</xdr:colOff>
      <xdr:row>3</xdr:row>
      <xdr:rowOff>72259</xdr:rowOff>
    </xdr:from>
    <xdr:to>
      <xdr:col>3</xdr:col>
      <xdr:colOff>702879</xdr:colOff>
      <xdr:row>4</xdr:row>
      <xdr:rowOff>0</xdr:rowOff>
    </xdr:to>
    <xdr:sp macro="" textlink="">
      <xdr:nvSpPr>
        <xdr:cNvPr id="2" name="CuadroTexto 1">
          <a:extLst>
            <a:ext uri="{FF2B5EF4-FFF2-40B4-BE49-F238E27FC236}">
              <a16:creationId xmlns:a16="http://schemas.microsoft.com/office/drawing/2014/main" id="{1A5EB8DE-D239-4A6F-B509-F068CF7D4861}"/>
            </a:ext>
          </a:extLst>
        </xdr:cNvPr>
        <xdr:cNvSpPr txBox="1"/>
      </xdr:nvSpPr>
      <xdr:spPr>
        <a:xfrm>
          <a:off x="2364171" y="615184"/>
          <a:ext cx="1843908" cy="8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noFill/>
          </a:endParaRPr>
        </a:p>
      </xdr:txBody>
    </xdr:sp>
    <xdr:clientData/>
  </xdr:twoCellAnchor>
  <xdr:twoCellAnchor>
    <xdr:from>
      <xdr:col>1</xdr:col>
      <xdr:colOff>1343757</xdr:colOff>
      <xdr:row>0</xdr:row>
      <xdr:rowOff>39440</xdr:rowOff>
    </xdr:from>
    <xdr:to>
      <xdr:col>3</xdr:col>
      <xdr:colOff>402981</xdr:colOff>
      <xdr:row>3</xdr:row>
      <xdr:rowOff>101844</xdr:rowOff>
    </xdr:to>
    <xdr:grpSp>
      <xdr:nvGrpSpPr>
        <xdr:cNvPr id="3" name="Grupo 2">
          <a:extLst>
            <a:ext uri="{FF2B5EF4-FFF2-40B4-BE49-F238E27FC236}">
              <a16:creationId xmlns:a16="http://schemas.microsoft.com/office/drawing/2014/main" id="{B5B631C4-8D43-47BA-8621-49964A4569E4}"/>
            </a:ext>
          </a:extLst>
        </xdr:cNvPr>
        <xdr:cNvGrpSpPr/>
      </xdr:nvGrpSpPr>
      <xdr:grpSpPr>
        <a:xfrm>
          <a:off x="2124807" y="39440"/>
          <a:ext cx="1783374" cy="605329"/>
          <a:chOff x="1907930" y="61421"/>
          <a:chExt cx="2437946" cy="604596"/>
        </a:xfrm>
      </xdr:grpSpPr>
      <xdr:pic>
        <xdr:nvPicPr>
          <xdr:cNvPr id="4" name="Picture 2" descr="LOGO NOVA.jpg">
            <a:extLst>
              <a:ext uri="{FF2B5EF4-FFF2-40B4-BE49-F238E27FC236}">
                <a16:creationId xmlns:a16="http://schemas.microsoft.com/office/drawing/2014/main" id="{B3349F50-55A9-492D-A6ED-731A75F4E7C5}"/>
              </a:ext>
            </a:extLst>
          </xdr:cNvPr>
          <xdr:cNvPicPr>
            <a:picLocks/>
          </xdr:cNvPicPr>
        </xdr:nvPicPr>
        <xdr:blipFill>
          <a:blip xmlns:r="http://schemas.openxmlformats.org/officeDocument/2006/relationships" r:embed="rId1"/>
          <a:stretch>
            <a:fillRect/>
          </a:stretch>
        </xdr:blipFill>
        <xdr:spPr>
          <a:xfrm>
            <a:off x="1907930" y="61421"/>
            <a:ext cx="2437946" cy="554294"/>
          </a:xfrm>
          <a:prstGeom prst="rect">
            <a:avLst/>
          </a:prstGeom>
          <a:noFill/>
          <a:ln w="0">
            <a:noFill/>
          </a:ln>
        </xdr:spPr>
      </xdr:pic>
      <xdr:sp macro="" textlink="">
        <xdr:nvSpPr>
          <xdr:cNvPr id="5" name="CuadroTexto 4">
            <a:extLst>
              <a:ext uri="{FF2B5EF4-FFF2-40B4-BE49-F238E27FC236}">
                <a16:creationId xmlns:a16="http://schemas.microsoft.com/office/drawing/2014/main" id="{706C44DA-8677-44B8-A678-EBAFE7A16D36}"/>
              </a:ext>
            </a:extLst>
          </xdr:cNvPr>
          <xdr:cNvSpPr txBox="1"/>
        </xdr:nvSpPr>
        <xdr:spPr>
          <a:xfrm>
            <a:off x="2546503" y="381000"/>
            <a:ext cx="1757306" cy="285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solidFill>
                <a:schemeClr val="bg1"/>
              </a:solidFill>
            </a:endParaRP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43"/>
  <sheetViews>
    <sheetView showGridLines="0" showZeros="0" tabSelected="1" view="pageBreakPreview" topLeftCell="A231" zoomScaleNormal="100" zoomScaleSheetLayoutView="100" workbookViewId="0">
      <selection activeCell="E240" sqref="E240"/>
    </sheetView>
  </sheetViews>
  <sheetFormatPr baseColWidth="10" defaultColWidth="9.140625" defaultRowHeight="12.75" customHeight="1" x14ac:dyDescent="0.2"/>
  <cols>
    <col min="1" max="1" width="11.7109375" style="6" customWidth="1"/>
    <col min="2" max="2" width="34.140625" style="6" customWidth="1"/>
    <col min="3" max="3" width="6.7109375" style="6" customWidth="1"/>
    <col min="4" max="5" width="10.7109375" style="6" customWidth="1"/>
    <col min="6" max="6" width="17.42578125" style="6" customWidth="1"/>
  </cols>
  <sheetData>
    <row r="1" spans="1:6" ht="15" customHeight="1" thickTop="1" x14ac:dyDescent="0.2">
      <c r="A1" s="88"/>
      <c r="B1" s="89"/>
      <c r="C1" s="89"/>
      <c r="D1" s="89"/>
      <c r="E1" s="89"/>
      <c r="F1" s="10"/>
    </row>
    <row r="2" spans="1:6" ht="15" customHeight="1" x14ac:dyDescent="0.2">
      <c r="A2" s="90"/>
      <c r="B2" s="91"/>
      <c r="C2" s="91"/>
      <c r="D2" s="91"/>
      <c r="E2" s="91"/>
      <c r="F2" s="11"/>
    </row>
    <row r="3" spans="1:6" ht="12.75" customHeight="1" x14ac:dyDescent="0.2">
      <c r="A3" s="12"/>
      <c r="B3" s="92"/>
      <c r="C3" s="92"/>
      <c r="D3" s="92"/>
      <c r="E3" s="92"/>
      <c r="F3" s="13"/>
    </row>
    <row r="4" spans="1:6" ht="12.75" customHeight="1" x14ac:dyDescent="0.2">
      <c r="A4" s="14"/>
      <c r="B4" s="92"/>
      <c r="C4" s="92"/>
      <c r="D4" s="92"/>
      <c r="E4" s="92"/>
      <c r="F4" s="13"/>
    </row>
    <row r="5" spans="1:6" ht="12.75" customHeight="1" x14ac:dyDescent="0.2">
      <c r="A5" s="93" t="s">
        <v>101</v>
      </c>
      <c r="B5" s="86" t="s">
        <v>222</v>
      </c>
      <c r="C5" s="86"/>
      <c r="D5" s="86"/>
      <c r="E5" s="86"/>
      <c r="F5" s="87"/>
    </row>
    <row r="6" spans="1:6" ht="12.75" customHeight="1" x14ac:dyDescent="0.2">
      <c r="A6" s="93"/>
      <c r="B6" s="86"/>
      <c r="C6" s="86"/>
      <c r="D6" s="86"/>
      <c r="E6" s="86"/>
      <c r="F6" s="87"/>
    </row>
    <row r="7" spans="1:6" ht="12.75" customHeight="1" x14ac:dyDescent="0.2">
      <c r="A7" s="15"/>
      <c r="B7" s="86"/>
      <c r="C7" s="86"/>
      <c r="D7" s="86"/>
      <c r="E7" s="86"/>
      <c r="F7" s="87"/>
    </row>
    <row r="8" spans="1:6" ht="12.75" customHeight="1" x14ac:dyDescent="0.2">
      <c r="A8" s="14"/>
      <c r="B8" s="1"/>
      <c r="C8" s="1"/>
      <c r="D8" s="16"/>
      <c r="E8" s="1"/>
      <c r="F8" s="84"/>
    </row>
    <row r="9" spans="1:6" ht="12.75" customHeight="1" thickBot="1" x14ac:dyDescent="0.25">
      <c r="A9" s="17" t="s">
        <v>21</v>
      </c>
      <c r="B9" s="2" t="s">
        <v>28</v>
      </c>
      <c r="C9" s="2"/>
      <c r="D9" s="18"/>
      <c r="E9" s="2"/>
      <c r="F9" s="85"/>
    </row>
    <row r="10" spans="1:6" ht="12.75" customHeight="1" thickTop="1" x14ac:dyDescent="0.2">
      <c r="A10" s="19"/>
      <c r="B10" s="19"/>
      <c r="C10" s="19"/>
      <c r="D10" s="19"/>
      <c r="E10" s="19"/>
      <c r="F10" s="19"/>
    </row>
    <row r="11" spans="1:6" ht="12.75" customHeight="1" x14ac:dyDescent="0.2">
      <c r="A11" s="20" t="s">
        <v>227</v>
      </c>
      <c r="B11" s="21"/>
      <c r="C11" s="21"/>
      <c r="D11" s="21"/>
      <c r="E11" s="21"/>
      <c r="F11" s="21"/>
    </row>
    <row r="12" spans="1:6" ht="12.75" customHeight="1" x14ac:dyDescent="0.2">
      <c r="A12" s="19"/>
      <c r="B12" s="19"/>
      <c r="C12" s="19"/>
      <c r="D12" s="19"/>
      <c r="E12" s="19"/>
      <c r="F12" s="19"/>
    </row>
    <row r="13" spans="1:6" ht="12.75" customHeight="1" x14ac:dyDescent="0.2">
      <c r="A13" s="23" t="s">
        <v>195</v>
      </c>
      <c r="B13" s="23" t="s">
        <v>196</v>
      </c>
      <c r="C13" s="23" t="s">
        <v>197</v>
      </c>
      <c r="D13" s="23" t="s">
        <v>198</v>
      </c>
      <c r="E13" s="23" t="s">
        <v>199</v>
      </c>
      <c r="F13" s="23" t="s">
        <v>200</v>
      </c>
    </row>
    <row r="14" spans="1:6" x14ac:dyDescent="0.2">
      <c r="A14" s="37" t="s">
        <v>38</v>
      </c>
      <c r="B14" s="38" t="s">
        <v>40</v>
      </c>
      <c r="C14" s="39"/>
      <c r="D14" s="40"/>
      <c r="E14" s="41"/>
      <c r="F14" s="41"/>
    </row>
    <row r="15" spans="1:6" x14ac:dyDescent="0.2">
      <c r="A15" s="42" t="s">
        <v>39</v>
      </c>
      <c r="B15" s="43" t="s">
        <v>19</v>
      </c>
      <c r="C15" s="44"/>
      <c r="D15" s="45"/>
      <c r="E15" s="46"/>
      <c r="F15" s="46"/>
    </row>
    <row r="16" spans="1:6" ht="36" x14ac:dyDescent="0.2">
      <c r="A16" s="47" t="s">
        <v>13</v>
      </c>
      <c r="B16" s="48" t="s">
        <v>29</v>
      </c>
      <c r="C16" s="49" t="s">
        <v>15</v>
      </c>
      <c r="D16" s="50">
        <v>15.64</v>
      </c>
      <c r="E16" s="51"/>
      <c r="F16" s="51"/>
    </row>
    <row r="17" spans="1:6" ht="27" x14ac:dyDescent="0.2">
      <c r="A17" s="47" t="s">
        <v>14</v>
      </c>
      <c r="B17" s="48" t="s">
        <v>7</v>
      </c>
      <c r="C17" s="49" t="s">
        <v>22</v>
      </c>
      <c r="D17" s="50">
        <v>7.82</v>
      </c>
      <c r="E17" s="51"/>
      <c r="F17" s="51"/>
    </row>
    <row r="18" spans="1:6" ht="18" x14ac:dyDescent="0.2">
      <c r="A18" s="47" t="s">
        <v>9</v>
      </c>
      <c r="B18" s="48" t="s">
        <v>24</v>
      </c>
      <c r="C18" s="49" t="s">
        <v>15</v>
      </c>
      <c r="D18" s="50">
        <v>8.64</v>
      </c>
      <c r="E18" s="51"/>
      <c r="F18" s="51"/>
    </row>
    <row r="19" spans="1:6" ht="36" x14ac:dyDescent="0.2">
      <c r="A19" s="47" t="s">
        <v>0</v>
      </c>
      <c r="B19" s="48" t="s">
        <v>30</v>
      </c>
      <c r="C19" s="49" t="s">
        <v>10</v>
      </c>
      <c r="D19" s="50">
        <v>261.74</v>
      </c>
      <c r="E19" s="51"/>
      <c r="F19" s="51"/>
    </row>
    <row r="20" spans="1:6" ht="36" x14ac:dyDescent="0.2">
      <c r="A20" s="47" t="s">
        <v>8</v>
      </c>
      <c r="B20" s="48" t="s">
        <v>32</v>
      </c>
      <c r="C20" s="49" t="s">
        <v>10</v>
      </c>
      <c r="D20" s="50">
        <v>83.36</v>
      </c>
      <c r="E20" s="51"/>
      <c r="F20" s="51"/>
    </row>
    <row r="21" spans="1:6" ht="27" x14ac:dyDescent="0.2">
      <c r="A21" s="47" t="s">
        <v>16</v>
      </c>
      <c r="B21" s="48" t="s">
        <v>1</v>
      </c>
      <c r="C21" s="49" t="s">
        <v>15</v>
      </c>
      <c r="D21" s="50">
        <v>9</v>
      </c>
      <c r="E21" s="51"/>
      <c r="F21" s="51"/>
    </row>
    <row r="22" spans="1:6" ht="27" x14ac:dyDescent="0.2">
      <c r="A22" s="47" t="s">
        <v>26</v>
      </c>
      <c r="B22" s="48" t="s">
        <v>20</v>
      </c>
      <c r="C22" s="49" t="s">
        <v>22</v>
      </c>
      <c r="D22" s="50">
        <v>1.91</v>
      </c>
      <c r="E22" s="51"/>
      <c r="F22" s="80"/>
    </row>
    <row r="23" spans="1:6" x14ac:dyDescent="0.2">
      <c r="A23" s="42"/>
      <c r="B23" s="43" t="s">
        <v>3</v>
      </c>
      <c r="C23" s="44"/>
      <c r="D23" s="52"/>
      <c r="E23" s="46"/>
      <c r="F23" s="46"/>
    </row>
    <row r="24" spans="1:6" x14ac:dyDescent="0.2">
      <c r="A24" s="42"/>
      <c r="B24" s="43"/>
      <c r="C24" s="44"/>
      <c r="D24" s="52"/>
      <c r="E24" s="46"/>
      <c r="F24" s="46"/>
    </row>
    <row r="25" spans="1:6" x14ac:dyDescent="0.2">
      <c r="A25" s="42" t="s">
        <v>41</v>
      </c>
      <c r="B25" s="43" t="s">
        <v>11</v>
      </c>
      <c r="C25" s="44"/>
      <c r="D25" s="52"/>
      <c r="E25" s="46"/>
      <c r="F25" s="46"/>
    </row>
    <row r="26" spans="1:6" ht="54" x14ac:dyDescent="0.2">
      <c r="A26" s="47" t="s">
        <v>33</v>
      </c>
      <c r="B26" s="48" t="s">
        <v>188</v>
      </c>
      <c r="C26" s="49" t="s">
        <v>15</v>
      </c>
      <c r="D26" s="50">
        <v>76.62</v>
      </c>
      <c r="E26" s="51"/>
      <c r="F26" s="51"/>
    </row>
    <row r="27" spans="1:6" ht="36" x14ac:dyDescent="0.2">
      <c r="A27" s="47" t="s">
        <v>31</v>
      </c>
      <c r="B27" s="48" t="s">
        <v>30</v>
      </c>
      <c r="C27" s="49" t="s">
        <v>10</v>
      </c>
      <c r="D27" s="50">
        <v>531.61</v>
      </c>
      <c r="E27" s="51"/>
      <c r="F27" s="51"/>
    </row>
    <row r="28" spans="1:6" ht="36" x14ac:dyDescent="0.2">
      <c r="A28" s="47" t="s">
        <v>34</v>
      </c>
      <c r="B28" s="48" t="s">
        <v>35</v>
      </c>
      <c r="C28" s="49" t="s">
        <v>10</v>
      </c>
      <c r="D28" s="50">
        <v>403.52</v>
      </c>
      <c r="E28" s="51"/>
      <c r="F28" s="51"/>
    </row>
    <row r="29" spans="1:6" ht="27" x14ac:dyDescent="0.2">
      <c r="A29" s="47" t="s">
        <v>36</v>
      </c>
      <c r="B29" s="48" t="s">
        <v>2</v>
      </c>
      <c r="C29" s="49" t="s">
        <v>22</v>
      </c>
      <c r="D29" s="50">
        <v>7.9</v>
      </c>
      <c r="E29" s="51"/>
      <c r="F29" s="80"/>
    </row>
    <row r="30" spans="1:6" x14ac:dyDescent="0.2">
      <c r="A30" s="42"/>
      <c r="B30" s="43" t="s">
        <v>6</v>
      </c>
      <c r="C30" s="44"/>
      <c r="D30" s="52"/>
      <c r="E30" s="46"/>
      <c r="F30" s="46"/>
    </row>
    <row r="31" spans="1:6" x14ac:dyDescent="0.2">
      <c r="A31" s="42" t="s">
        <v>42</v>
      </c>
      <c r="B31" s="43" t="s">
        <v>4</v>
      </c>
      <c r="C31" s="44"/>
      <c r="D31" s="52"/>
      <c r="E31" s="46"/>
      <c r="F31" s="46"/>
    </row>
    <row r="32" spans="1:6" ht="36" x14ac:dyDescent="0.2">
      <c r="A32" s="47" t="s">
        <v>102</v>
      </c>
      <c r="B32" s="48" t="s">
        <v>103</v>
      </c>
      <c r="C32" s="49" t="s">
        <v>5</v>
      </c>
      <c r="D32" s="50">
        <v>20.6</v>
      </c>
      <c r="E32" s="51"/>
      <c r="F32" s="51"/>
    </row>
    <row r="33" spans="1:6" ht="54" x14ac:dyDescent="0.2">
      <c r="A33" s="47" t="s">
        <v>104</v>
      </c>
      <c r="B33" s="48" t="s">
        <v>105</v>
      </c>
      <c r="C33" s="49" t="s">
        <v>5</v>
      </c>
      <c r="D33" s="50">
        <v>16.920000000000002</v>
      </c>
      <c r="E33" s="51"/>
      <c r="F33" s="51"/>
    </row>
    <row r="34" spans="1:6" ht="63" x14ac:dyDescent="0.2">
      <c r="A34" s="47" t="s">
        <v>43</v>
      </c>
      <c r="B34" s="48" t="s">
        <v>220</v>
      </c>
      <c r="C34" s="49" t="s">
        <v>15</v>
      </c>
      <c r="D34" s="50">
        <f>14*2.8</f>
        <v>39.199999999999996</v>
      </c>
      <c r="E34" s="51"/>
      <c r="F34" s="80"/>
    </row>
    <row r="35" spans="1:6" x14ac:dyDescent="0.2">
      <c r="A35" s="53"/>
      <c r="B35" s="43" t="s">
        <v>37</v>
      </c>
      <c r="C35" s="54"/>
      <c r="D35" s="55"/>
      <c r="E35" s="54"/>
      <c r="F35" s="81"/>
    </row>
    <row r="36" spans="1:6" s="3" customFormat="1" ht="18" x14ac:dyDescent="0.2">
      <c r="A36" s="42"/>
      <c r="B36" s="43" t="s">
        <v>106</v>
      </c>
      <c r="C36" s="54"/>
      <c r="D36" s="55"/>
      <c r="E36" s="54"/>
      <c r="F36" s="56"/>
    </row>
    <row r="37" spans="1:6" x14ac:dyDescent="0.2">
      <c r="A37" s="53"/>
      <c r="B37" s="43"/>
      <c r="C37" s="54"/>
      <c r="D37" s="55"/>
      <c r="E37" s="54"/>
      <c r="F37" s="54"/>
    </row>
    <row r="38" spans="1:6" ht="18" x14ac:dyDescent="0.2">
      <c r="A38" s="42" t="s">
        <v>107</v>
      </c>
      <c r="B38" s="43" t="s">
        <v>108</v>
      </c>
      <c r="C38" s="44"/>
      <c r="D38" s="45"/>
      <c r="E38" s="46"/>
      <c r="F38" s="46"/>
    </row>
    <row r="39" spans="1:6" x14ac:dyDescent="0.2">
      <c r="A39" s="42" t="s">
        <v>109</v>
      </c>
      <c r="B39" s="43" t="s">
        <v>19</v>
      </c>
      <c r="C39" s="44"/>
      <c r="D39" s="45"/>
      <c r="E39" s="46"/>
      <c r="F39" s="46"/>
    </row>
    <row r="40" spans="1:6" ht="36" x14ac:dyDescent="0.2">
      <c r="A40" s="47" t="s">
        <v>13</v>
      </c>
      <c r="B40" s="48" t="s">
        <v>29</v>
      </c>
      <c r="C40" s="49" t="s">
        <v>15</v>
      </c>
      <c r="D40" s="50">
        <f>21.76*2</f>
        <v>43.52</v>
      </c>
      <c r="E40" s="51"/>
      <c r="F40" s="51"/>
    </row>
    <row r="41" spans="1:6" ht="27" x14ac:dyDescent="0.2">
      <c r="A41" s="47" t="s">
        <v>14</v>
      </c>
      <c r="B41" s="48" t="s">
        <v>7</v>
      </c>
      <c r="C41" s="49" t="s">
        <v>22</v>
      </c>
      <c r="D41" s="50">
        <f>8.7*2</f>
        <v>17.399999999999999</v>
      </c>
      <c r="E41" s="51"/>
      <c r="F41" s="51"/>
    </row>
    <row r="42" spans="1:6" ht="18" x14ac:dyDescent="0.2">
      <c r="A42" s="47" t="s">
        <v>9</v>
      </c>
      <c r="B42" s="48" t="s">
        <v>24</v>
      </c>
      <c r="C42" s="49" t="s">
        <v>15</v>
      </c>
      <c r="D42" s="50">
        <f>12.96*2</f>
        <v>25.92</v>
      </c>
      <c r="E42" s="51"/>
      <c r="F42" s="51"/>
    </row>
    <row r="43" spans="1:6" ht="36" x14ac:dyDescent="0.2">
      <c r="A43" s="47" t="s">
        <v>0</v>
      </c>
      <c r="B43" s="48" t="s">
        <v>30</v>
      </c>
      <c r="C43" s="49" t="s">
        <v>10</v>
      </c>
      <c r="D43" s="50">
        <f>156.89*2</f>
        <v>313.77999999999997</v>
      </c>
      <c r="E43" s="51"/>
      <c r="F43" s="51"/>
    </row>
    <row r="44" spans="1:6" ht="36" x14ac:dyDescent="0.2">
      <c r="A44" s="47" t="s">
        <v>8</v>
      </c>
      <c r="B44" s="48" t="s">
        <v>32</v>
      </c>
      <c r="C44" s="49" t="s">
        <v>10</v>
      </c>
      <c r="D44" s="50">
        <f>431.89*2</f>
        <v>863.78</v>
      </c>
      <c r="E44" s="51"/>
      <c r="F44" s="51"/>
    </row>
    <row r="45" spans="1:6" ht="27" x14ac:dyDescent="0.2">
      <c r="A45" s="47" t="s">
        <v>16</v>
      </c>
      <c r="B45" s="48" t="s">
        <v>1</v>
      </c>
      <c r="C45" s="49" t="s">
        <v>15</v>
      </c>
      <c r="D45" s="50">
        <f>9.4*2</f>
        <v>18.8</v>
      </c>
      <c r="E45" s="51"/>
      <c r="F45" s="51"/>
    </row>
    <row r="46" spans="1:6" ht="27" x14ac:dyDescent="0.2">
      <c r="A46" s="47" t="s">
        <v>26</v>
      </c>
      <c r="B46" s="48" t="s">
        <v>20</v>
      </c>
      <c r="C46" s="49" t="s">
        <v>22</v>
      </c>
      <c r="D46" s="50">
        <f>2.02*2</f>
        <v>4.04</v>
      </c>
      <c r="E46" s="51"/>
      <c r="F46" s="80"/>
    </row>
    <row r="47" spans="1:6" x14ac:dyDescent="0.2">
      <c r="A47" s="42"/>
      <c r="B47" s="43" t="s">
        <v>3</v>
      </c>
      <c r="C47" s="44"/>
      <c r="D47" s="52"/>
      <c r="E47" s="51"/>
      <c r="F47" s="46"/>
    </row>
    <row r="48" spans="1:6" x14ac:dyDescent="0.2">
      <c r="A48" s="42"/>
      <c r="B48" s="43"/>
      <c r="C48" s="44"/>
      <c r="D48" s="52"/>
      <c r="E48" s="51"/>
      <c r="F48" s="51"/>
    </row>
    <row r="49" spans="1:6" x14ac:dyDescent="0.2">
      <c r="A49" s="42" t="s">
        <v>110</v>
      </c>
      <c r="B49" s="43" t="s">
        <v>11</v>
      </c>
      <c r="C49" s="44"/>
      <c r="D49" s="52"/>
      <c r="E49" s="51"/>
      <c r="F49" s="51"/>
    </row>
    <row r="50" spans="1:6" ht="54" x14ac:dyDescent="0.2">
      <c r="A50" s="47" t="s">
        <v>33</v>
      </c>
      <c r="B50" s="48" t="s">
        <v>188</v>
      </c>
      <c r="C50" s="49" t="s">
        <v>15</v>
      </c>
      <c r="D50" s="50">
        <f>100.74*2</f>
        <v>201.48</v>
      </c>
      <c r="E50" s="51"/>
      <c r="F50" s="51"/>
    </row>
    <row r="51" spans="1:6" ht="36" x14ac:dyDescent="0.2">
      <c r="A51" s="47" t="s">
        <v>31</v>
      </c>
      <c r="B51" s="48" t="s">
        <v>30</v>
      </c>
      <c r="C51" s="49" t="s">
        <v>10</v>
      </c>
      <c r="D51" s="50">
        <f>649.89*2</f>
        <v>1299.78</v>
      </c>
      <c r="E51" s="51"/>
      <c r="F51" s="51"/>
    </row>
    <row r="52" spans="1:6" ht="36" x14ac:dyDescent="0.2">
      <c r="A52" s="47" t="s">
        <v>34</v>
      </c>
      <c r="B52" s="48" t="s">
        <v>35</v>
      </c>
      <c r="C52" s="49" t="s">
        <v>10</v>
      </c>
      <c r="D52" s="50">
        <f>544.14*2</f>
        <v>1088.28</v>
      </c>
      <c r="E52" s="51"/>
      <c r="F52" s="51"/>
    </row>
    <row r="53" spans="1:6" ht="27" x14ac:dyDescent="0.2">
      <c r="A53" s="47" t="s">
        <v>36</v>
      </c>
      <c r="B53" s="48" t="s">
        <v>2</v>
      </c>
      <c r="C53" s="49" t="s">
        <v>22</v>
      </c>
      <c r="D53" s="50">
        <f>11.24*2</f>
        <v>22.48</v>
      </c>
      <c r="E53" s="51"/>
      <c r="F53" s="80"/>
    </row>
    <row r="54" spans="1:6" x14ac:dyDescent="0.2">
      <c r="A54" s="42"/>
      <c r="B54" s="43" t="s">
        <v>6</v>
      </c>
      <c r="C54" s="44"/>
      <c r="D54" s="52"/>
      <c r="E54" s="51"/>
      <c r="F54" s="46"/>
    </row>
    <row r="55" spans="1:6" x14ac:dyDescent="0.2">
      <c r="A55" s="42"/>
      <c r="B55" s="43"/>
      <c r="C55" s="44"/>
      <c r="D55" s="52"/>
      <c r="E55" s="51"/>
      <c r="F55" s="51"/>
    </row>
    <row r="56" spans="1:6" x14ac:dyDescent="0.2">
      <c r="A56" s="42" t="s">
        <v>111</v>
      </c>
      <c r="B56" s="43" t="s">
        <v>4</v>
      </c>
      <c r="C56" s="44"/>
      <c r="D56" s="52"/>
      <c r="E56" s="51"/>
      <c r="F56" s="51"/>
    </row>
    <row r="57" spans="1:6" ht="54" x14ac:dyDescent="0.2">
      <c r="A57" s="47" t="s">
        <v>112</v>
      </c>
      <c r="B57" s="48" t="s">
        <v>113</v>
      </c>
      <c r="C57" s="49" t="s">
        <v>5</v>
      </c>
      <c r="D57" s="50">
        <f>18.8*2</f>
        <v>37.6</v>
      </c>
      <c r="E57" s="51"/>
      <c r="F57" s="51"/>
    </row>
    <row r="58" spans="1:6" ht="54" x14ac:dyDescent="0.2">
      <c r="A58" s="47" t="s">
        <v>114</v>
      </c>
      <c r="B58" s="48" t="s">
        <v>105</v>
      </c>
      <c r="C58" s="49" t="s">
        <v>5</v>
      </c>
      <c r="D58" s="50">
        <f>20.8*2</f>
        <v>41.6</v>
      </c>
      <c r="E58" s="51"/>
      <c r="F58" s="51"/>
    </row>
    <row r="59" spans="1:6" ht="63" x14ac:dyDescent="0.2">
      <c r="A59" s="47" t="s">
        <v>43</v>
      </c>
      <c r="B59" s="48" t="s">
        <v>220</v>
      </c>
      <c r="C59" s="49" t="s">
        <v>15</v>
      </c>
      <c r="D59" s="50">
        <f>100.74*2</f>
        <v>201.48</v>
      </c>
      <c r="E59" s="51"/>
      <c r="F59" s="80"/>
    </row>
    <row r="60" spans="1:6" x14ac:dyDescent="0.2">
      <c r="A60" s="42"/>
      <c r="B60" s="43" t="s">
        <v>37</v>
      </c>
      <c r="C60" s="54"/>
      <c r="D60" s="55"/>
      <c r="E60" s="51"/>
      <c r="F60" s="81"/>
    </row>
    <row r="61" spans="1:6" s="4" customFormat="1" ht="18" x14ac:dyDescent="0.2">
      <c r="A61" s="42"/>
      <c r="B61" s="43" t="s">
        <v>115</v>
      </c>
      <c r="C61" s="57"/>
      <c r="D61" s="57"/>
      <c r="E61" s="57"/>
      <c r="F61" s="57"/>
    </row>
    <row r="62" spans="1:6" x14ac:dyDescent="0.2">
      <c r="A62" s="53"/>
      <c r="B62" s="43"/>
      <c r="C62" s="54"/>
      <c r="D62" s="55"/>
      <c r="E62" s="54"/>
      <c r="F62" s="54"/>
    </row>
    <row r="63" spans="1:6" x14ac:dyDescent="0.2">
      <c r="A63" s="53"/>
      <c r="B63" s="43"/>
      <c r="C63" s="54"/>
      <c r="D63" s="55"/>
      <c r="E63" s="54"/>
      <c r="F63" s="54"/>
    </row>
    <row r="64" spans="1:6" x14ac:dyDescent="0.2">
      <c r="A64" s="42" t="s">
        <v>116</v>
      </c>
      <c r="B64" s="43" t="s">
        <v>117</v>
      </c>
      <c r="C64" s="44"/>
      <c r="D64" s="45"/>
      <c r="E64" s="46"/>
      <c r="F64" s="46"/>
    </row>
    <row r="65" spans="1:6" x14ac:dyDescent="0.2">
      <c r="A65" s="42" t="s">
        <v>118</v>
      </c>
      <c r="B65" s="43" t="s">
        <v>19</v>
      </c>
      <c r="C65" s="44"/>
      <c r="D65" s="45"/>
      <c r="E65" s="46"/>
      <c r="F65" s="46"/>
    </row>
    <row r="66" spans="1:6" ht="36" x14ac:dyDescent="0.2">
      <c r="A66" s="47" t="s">
        <v>13</v>
      </c>
      <c r="B66" s="48" t="s">
        <v>29</v>
      </c>
      <c r="C66" s="49" t="s">
        <v>15</v>
      </c>
      <c r="D66" s="50">
        <v>13.26</v>
      </c>
      <c r="E66" s="51"/>
      <c r="F66" s="51"/>
    </row>
    <row r="67" spans="1:6" ht="27" x14ac:dyDescent="0.2">
      <c r="A67" s="47" t="s">
        <v>14</v>
      </c>
      <c r="B67" s="48" t="s">
        <v>7</v>
      </c>
      <c r="C67" s="49" t="s">
        <v>22</v>
      </c>
      <c r="D67" s="50">
        <v>6.63</v>
      </c>
      <c r="E67" s="51"/>
      <c r="F67" s="51"/>
    </row>
    <row r="68" spans="1:6" ht="18" x14ac:dyDescent="0.2">
      <c r="A68" s="47" t="s">
        <v>9</v>
      </c>
      <c r="B68" s="48" t="s">
        <v>24</v>
      </c>
      <c r="C68" s="49" t="s">
        <v>15</v>
      </c>
      <c r="D68" s="50">
        <v>6.96</v>
      </c>
      <c r="E68" s="51"/>
      <c r="F68" s="51"/>
    </row>
    <row r="69" spans="1:6" ht="36" x14ac:dyDescent="0.2">
      <c r="A69" s="47" t="s">
        <v>0</v>
      </c>
      <c r="B69" s="48" t="s">
        <v>30</v>
      </c>
      <c r="C69" s="49" t="s">
        <v>10</v>
      </c>
      <c r="D69" s="50">
        <v>213.91</v>
      </c>
      <c r="E69" s="51"/>
      <c r="F69" s="51"/>
    </row>
    <row r="70" spans="1:6" ht="36" x14ac:dyDescent="0.2">
      <c r="A70" s="47" t="s">
        <v>8</v>
      </c>
      <c r="B70" s="48" t="s">
        <v>32</v>
      </c>
      <c r="C70" s="49" t="s">
        <v>10</v>
      </c>
      <c r="D70" s="50">
        <v>175.72</v>
      </c>
      <c r="E70" s="51"/>
      <c r="F70" s="51"/>
    </row>
    <row r="71" spans="1:6" ht="36" x14ac:dyDescent="0.2">
      <c r="A71" s="47" t="s">
        <v>119</v>
      </c>
      <c r="B71" s="48" t="s">
        <v>120</v>
      </c>
      <c r="C71" s="49" t="s">
        <v>10</v>
      </c>
      <c r="D71" s="50">
        <v>202.07</v>
      </c>
      <c r="E71" s="51"/>
      <c r="F71" s="51"/>
    </row>
    <row r="72" spans="1:6" ht="27" x14ac:dyDescent="0.2">
      <c r="A72" s="47" t="s">
        <v>16</v>
      </c>
      <c r="B72" s="48" t="s">
        <v>1</v>
      </c>
      <c r="C72" s="49" t="s">
        <v>15</v>
      </c>
      <c r="D72" s="50">
        <v>10.94</v>
      </c>
      <c r="E72" s="51"/>
      <c r="F72" s="51"/>
    </row>
    <row r="73" spans="1:6" ht="27" x14ac:dyDescent="0.2">
      <c r="A73" s="47" t="s">
        <v>26</v>
      </c>
      <c r="B73" s="48" t="s">
        <v>20</v>
      </c>
      <c r="C73" s="49" t="s">
        <v>22</v>
      </c>
      <c r="D73" s="50">
        <v>2.1800000000000002</v>
      </c>
      <c r="E73" s="51"/>
      <c r="F73" s="80"/>
    </row>
    <row r="74" spans="1:6" x14ac:dyDescent="0.2">
      <c r="A74" s="42"/>
      <c r="B74" s="43" t="s">
        <v>3</v>
      </c>
      <c r="C74" s="44"/>
      <c r="D74" s="52"/>
      <c r="E74" s="46"/>
      <c r="F74" s="46"/>
    </row>
    <row r="75" spans="1:6" x14ac:dyDescent="0.2">
      <c r="A75" s="42"/>
      <c r="B75" s="43"/>
      <c r="C75" s="44"/>
      <c r="D75" s="52"/>
      <c r="E75" s="46"/>
      <c r="F75" s="46"/>
    </row>
    <row r="76" spans="1:6" x14ac:dyDescent="0.2">
      <c r="A76" s="42" t="s">
        <v>121</v>
      </c>
      <c r="B76" s="43" t="s">
        <v>11</v>
      </c>
      <c r="C76" s="44"/>
      <c r="D76" s="52"/>
      <c r="E76" s="46"/>
      <c r="F76" s="46"/>
    </row>
    <row r="77" spans="1:6" ht="54" x14ac:dyDescent="0.2">
      <c r="A77" s="47" t="s">
        <v>33</v>
      </c>
      <c r="B77" s="48" t="s">
        <v>188</v>
      </c>
      <c r="C77" s="49" t="s">
        <v>15</v>
      </c>
      <c r="D77" s="50">
        <v>48.5</v>
      </c>
      <c r="E77" s="51"/>
      <c r="F77" s="51"/>
    </row>
    <row r="78" spans="1:6" ht="36" x14ac:dyDescent="0.2">
      <c r="A78" s="47" t="s">
        <v>31</v>
      </c>
      <c r="B78" s="48" t="s">
        <v>30</v>
      </c>
      <c r="C78" s="49" t="s">
        <v>10</v>
      </c>
      <c r="D78" s="50">
        <v>342.7</v>
      </c>
      <c r="E78" s="51">
        <f>+'CATALOGO DE CONCEPTOS'!$E$27</f>
        <v>0</v>
      </c>
      <c r="F78" s="51"/>
    </row>
    <row r="79" spans="1:6" ht="36" x14ac:dyDescent="0.2">
      <c r="A79" s="47" t="s">
        <v>34</v>
      </c>
      <c r="B79" s="48" t="s">
        <v>35</v>
      </c>
      <c r="C79" s="49" t="s">
        <v>10</v>
      </c>
      <c r="D79" s="50">
        <v>203.97</v>
      </c>
      <c r="E79" s="51">
        <f>+'CATALOGO DE CONCEPTOS'!$E$28</f>
        <v>0</v>
      </c>
      <c r="F79" s="51"/>
    </row>
    <row r="80" spans="1:6" ht="27" x14ac:dyDescent="0.2">
      <c r="A80" s="47" t="s">
        <v>36</v>
      </c>
      <c r="B80" s="48" t="s">
        <v>2</v>
      </c>
      <c r="C80" s="49" t="s">
        <v>22</v>
      </c>
      <c r="D80" s="50">
        <v>6.36</v>
      </c>
      <c r="E80" s="51">
        <f>+'CATALOGO DE CONCEPTOS'!$E$29</f>
        <v>0</v>
      </c>
      <c r="F80" s="80"/>
    </row>
    <row r="81" spans="1:6" x14ac:dyDescent="0.2">
      <c r="A81" s="42"/>
      <c r="B81" s="43" t="s">
        <v>6</v>
      </c>
      <c r="C81" s="44"/>
      <c r="D81" s="52"/>
      <c r="E81" s="46"/>
      <c r="F81" s="46"/>
    </row>
    <row r="82" spans="1:6" x14ac:dyDescent="0.2">
      <c r="A82" s="42"/>
      <c r="B82" s="43"/>
      <c r="C82" s="44"/>
      <c r="D82" s="52"/>
      <c r="E82" s="46"/>
      <c r="F82" s="46"/>
    </row>
    <row r="83" spans="1:6" x14ac:dyDescent="0.2">
      <c r="A83" s="42" t="s">
        <v>122</v>
      </c>
      <c r="B83" s="43" t="s">
        <v>4</v>
      </c>
      <c r="C83" s="44"/>
      <c r="D83" s="52"/>
      <c r="E83" s="46"/>
      <c r="F83" s="46"/>
    </row>
    <row r="84" spans="1:6" ht="54" x14ac:dyDescent="0.2">
      <c r="A84" s="47" t="s">
        <v>112</v>
      </c>
      <c r="B84" s="48" t="s">
        <v>113</v>
      </c>
      <c r="C84" s="49" t="s">
        <v>5</v>
      </c>
      <c r="D84" s="50">
        <v>8.9</v>
      </c>
      <c r="E84" s="51"/>
      <c r="F84" s="51"/>
    </row>
    <row r="85" spans="1:6" ht="54" x14ac:dyDescent="0.2">
      <c r="A85" s="49" t="s">
        <v>114</v>
      </c>
      <c r="B85" s="48" t="s">
        <v>105</v>
      </c>
      <c r="C85" s="49" t="s">
        <v>5</v>
      </c>
      <c r="D85" s="58">
        <v>12.8</v>
      </c>
      <c r="E85" s="51"/>
      <c r="F85" s="51"/>
    </row>
    <row r="86" spans="1:6" ht="54" x14ac:dyDescent="0.2">
      <c r="A86" s="47" t="s">
        <v>123</v>
      </c>
      <c r="B86" s="48" t="s">
        <v>124</v>
      </c>
      <c r="C86" s="49" t="s">
        <v>5</v>
      </c>
      <c r="D86" s="50">
        <v>6.4</v>
      </c>
      <c r="E86" s="51"/>
      <c r="F86" s="51"/>
    </row>
    <row r="87" spans="1:6" ht="63" x14ac:dyDescent="0.2">
      <c r="A87" s="47" t="s">
        <v>43</v>
      </c>
      <c r="B87" s="48" t="s">
        <v>220</v>
      </c>
      <c r="C87" s="49" t="s">
        <v>15</v>
      </c>
      <c r="D87" s="50">
        <f>+D77</f>
        <v>48.5</v>
      </c>
      <c r="E87" s="51"/>
      <c r="F87" s="80"/>
    </row>
    <row r="88" spans="1:6" x14ac:dyDescent="0.2">
      <c r="A88" s="42"/>
      <c r="B88" s="43" t="s">
        <v>37</v>
      </c>
      <c r="C88" s="44"/>
      <c r="D88" s="52"/>
      <c r="E88" s="46"/>
      <c r="F88" s="81"/>
    </row>
    <row r="89" spans="1:6" s="5" customFormat="1" ht="18" x14ac:dyDescent="0.2">
      <c r="A89" s="42"/>
      <c r="B89" s="43" t="s">
        <v>125</v>
      </c>
      <c r="C89" s="54"/>
      <c r="D89" s="54"/>
      <c r="E89" s="54"/>
      <c r="F89" s="56"/>
    </row>
    <row r="90" spans="1:6" x14ac:dyDescent="0.2">
      <c r="A90" s="53"/>
      <c r="B90" s="43"/>
      <c r="C90" s="54"/>
      <c r="D90" s="55"/>
      <c r="E90" s="54"/>
      <c r="F90" s="54"/>
    </row>
    <row r="91" spans="1:6" ht="18" x14ac:dyDescent="0.2">
      <c r="A91" s="42" t="s">
        <v>126</v>
      </c>
      <c r="B91" s="43" t="s">
        <v>127</v>
      </c>
      <c r="C91" s="44"/>
      <c r="D91" s="45"/>
      <c r="E91" s="46"/>
      <c r="F91" s="46"/>
    </row>
    <row r="92" spans="1:6" x14ac:dyDescent="0.2">
      <c r="A92" s="42" t="s">
        <v>128</v>
      </c>
      <c r="B92" s="43" t="s">
        <v>19</v>
      </c>
      <c r="C92" s="44"/>
      <c r="D92" s="45"/>
      <c r="E92" s="46"/>
      <c r="F92" s="46"/>
    </row>
    <row r="93" spans="1:6" ht="36" x14ac:dyDescent="0.2">
      <c r="A93" s="47" t="s">
        <v>13</v>
      </c>
      <c r="B93" s="48" t="s">
        <v>29</v>
      </c>
      <c r="C93" s="49" t="s">
        <v>15</v>
      </c>
      <c r="D93" s="50">
        <v>18.7</v>
      </c>
      <c r="E93" s="51"/>
      <c r="F93" s="51"/>
    </row>
    <row r="94" spans="1:6" ht="27" x14ac:dyDescent="0.2">
      <c r="A94" s="47" t="s">
        <v>14</v>
      </c>
      <c r="B94" s="48" t="s">
        <v>7</v>
      </c>
      <c r="C94" s="49" t="s">
        <v>22</v>
      </c>
      <c r="D94" s="50">
        <v>14.96</v>
      </c>
      <c r="E94" s="51">
        <f>+'CATALOGO DE CONCEPTOS'!$E$17</f>
        <v>0</v>
      </c>
      <c r="F94" s="51"/>
    </row>
    <row r="95" spans="1:6" ht="18" x14ac:dyDescent="0.2">
      <c r="A95" s="47" t="s">
        <v>9</v>
      </c>
      <c r="B95" s="48" t="s">
        <v>24</v>
      </c>
      <c r="C95" s="49" t="s">
        <v>15</v>
      </c>
      <c r="D95" s="50">
        <v>19.440000000000001</v>
      </c>
      <c r="E95" s="51"/>
      <c r="F95" s="51"/>
    </row>
    <row r="96" spans="1:6" ht="36" x14ac:dyDescent="0.2">
      <c r="A96" s="47" t="s">
        <v>129</v>
      </c>
      <c r="B96" s="48" t="s">
        <v>130</v>
      </c>
      <c r="C96" s="49" t="s">
        <v>10</v>
      </c>
      <c r="D96" s="50">
        <v>51.6</v>
      </c>
      <c r="E96" s="51"/>
      <c r="F96" s="51"/>
    </row>
    <row r="97" spans="1:6" ht="36" x14ac:dyDescent="0.2">
      <c r="A97" s="47" t="s">
        <v>0</v>
      </c>
      <c r="B97" s="48" t="s">
        <v>30</v>
      </c>
      <c r="C97" s="49" t="s">
        <v>10</v>
      </c>
      <c r="D97" s="50">
        <v>582.4</v>
      </c>
      <c r="E97" s="51"/>
      <c r="F97" s="51"/>
    </row>
    <row r="98" spans="1:6" ht="27" x14ac:dyDescent="0.2">
      <c r="A98" s="47" t="s">
        <v>16</v>
      </c>
      <c r="B98" s="48" t="s">
        <v>1</v>
      </c>
      <c r="C98" s="49" t="s">
        <v>15</v>
      </c>
      <c r="D98" s="50">
        <v>22.32</v>
      </c>
      <c r="E98" s="51"/>
      <c r="F98" s="51"/>
    </row>
    <row r="99" spans="1:6" ht="27" x14ac:dyDescent="0.2">
      <c r="A99" s="47" t="s">
        <v>26</v>
      </c>
      <c r="B99" s="48" t="s">
        <v>20</v>
      </c>
      <c r="C99" s="49" t="s">
        <v>22</v>
      </c>
      <c r="D99" s="50">
        <v>3.56</v>
      </c>
      <c r="E99" s="51"/>
      <c r="F99" s="80"/>
    </row>
    <row r="100" spans="1:6" x14ac:dyDescent="0.2">
      <c r="A100" s="42"/>
      <c r="B100" s="43" t="s">
        <v>3</v>
      </c>
      <c r="C100" s="44"/>
      <c r="D100" s="52"/>
      <c r="E100" s="46"/>
      <c r="F100" s="46"/>
    </row>
    <row r="101" spans="1:6" x14ac:dyDescent="0.2">
      <c r="A101" s="42"/>
      <c r="B101" s="43"/>
      <c r="C101" s="44"/>
      <c r="D101" s="52"/>
      <c r="E101" s="46"/>
      <c r="F101" s="46"/>
    </row>
    <row r="102" spans="1:6" x14ac:dyDescent="0.2">
      <c r="A102" s="42" t="s">
        <v>131</v>
      </c>
      <c r="B102" s="43" t="s">
        <v>11</v>
      </c>
      <c r="C102" s="44"/>
      <c r="D102" s="52"/>
      <c r="E102" s="46"/>
      <c r="F102" s="46"/>
    </row>
    <row r="103" spans="1:6" ht="54" x14ac:dyDescent="0.2">
      <c r="A103" s="59" t="s">
        <v>132</v>
      </c>
      <c r="B103" s="48" t="s">
        <v>188</v>
      </c>
      <c r="C103" s="49" t="s">
        <v>15</v>
      </c>
      <c r="D103" s="50">
        <v>11.52</v>
      </c>
      <c r="E103" s="51"/>
      <c r="F103" s="51"/>
    </row>
    <row r="104" spans="1:6" ht="36" x14ac:dyDescent="0.2">
      <c r="A104" s="47" t="s">
        <v>31</v>
      </c>
      <c r="B104" s="48" t="s">
        <v>30</v>
      </c>
      <c r="C104" s="49" t="s">
        <v>10</v>
      </c>
      <c r="D104" s="50">
        <v>125.44</v>
      </c>
      <c r="E104" s="51"/>
      <c r="F104" s="51"/>
    </row>
    <row r="105" spans="1:6" ht="27" x14ac:dyDescent="0.2">
      <c r="A105" s="47" t="s">
        <v>133</v>
      </c>
      <c r="B105" s="48" t="s">
        <v>2</v>
      </c>
      <c r="C105" s="49" t="s">
        <v>22</v>
      </c>
      <c r="D105" s="50">
        <v>0.86</v>
      </c>
      <c r="E105" s="51"/>
      <c r="F105" s="80"/>
    </row>
    <row r="106" spans="1:6" x14ac:dyDescent="0.2">
      <c r="A106" s="42"/>
      <c r="B106" s="43" t="s">
        <v>6</v>
      </c>
      <c r="C106" s="44"/>
      <c r="D106" s="52"/>
      <c r="E106" s="46"/>
      <c r="F106" s="46"/>
    </row>
    <row r="107" spans="1:6" x14ac:dyDescent="0.2">
      <c r="A107" s="42"/>
      <c r="B107" s="43"/>
      <c r="C107" s="44"/>
      <c r="D107" s="52"/>
      <c r="E107" s="46"/>
      <c r="F107" s="46"/>
    </row>
    <row r="108" spans="1:6" x14ac:dyDescent="0.2">
      <c r="A108" s="42" t="s">
        <v>134</v>
      </c>
      <c r="B108" s="43" t="s">
        <v>4</v>
      </c>
      <c r="C108" s="44"/>
      <c r="D108" s="52"/>
      <c r="E108" s="46"/>
      <c r="F108" s="46"/>
    </row>
    <row r="109" spans="1:6" ht="36" x14ac:dyDescent="0.2">
      <c r="A109" s="47" t="s">
        <v>135</v>
      </c>
      <c r="B109" s="48" t="s">
        <v>136</v>
      </c>
      <c r="C109" s="49" t="s">
        <v>15</v>
      </c>
      <c r="D109" s="50">
        <f>8.15*2</f>
        <v>16.3</v>
      </c>
      <c r="E109" s="51"/>
      <c r="F109" s="51"/>
    </row>
    <row r="110" spans="1:6" ht="18" x14ac:dyDescent="0.2">
      <c r="A110" s="47" t="s">
        <v>137</v>
      </c>
      <c r="B110" s="48" t="s">
        <v>221</v>
      </c>
      <c r="C110" s="49" t="s">
        <v>15</v>
      </c>
      <c r="D110" s="50">
        <f>16.29*2</f>
        <v>32.58</v>
      </c>
      <c r="E110" s="51"/>
      <c r="F110" s="51"/>
    </row>
    <row r="111" spans="1:6" ht="54" x14ac:dyDescent="0.2">
      <c r="A111" s="47" t="s">
        <v>112</v>
      </c>
      <c r="B111" s="48" t="s">
        <v>113</v>
      </c>
      <c r="C111" s="49" t="s">
        <v>5</v>
      </c>
      <c r="D111" s="50">
        <f>14.4*2</f>
        <v>28.8</v>
      </c>
      <c r="E111" s="51"/>
      <c r="F111" s="51"/>
    </row>
    <row r="112" spans="1:6" ht="54" x14ac:dyDescent="0.2">
      <c r="A112" s="47" t="s">
        <v>123</v>
      </c>
      <c r="B112" s="48" t="s">
        <v>138</v>
      </c>
      <c r="C112" s="49" t="s">
        <v>5</v>
      </c>
      <c r="D112" s="50">
        <f>11.6*2</f>
        <v>23.2</v>
      </c>
      <c r="E112" s="51"/>
      <c r="F112" s="51"/>
    </row>
    <row r="113" spans="1:6" ht="36" x14ac:dyDescent="0.2">
      <c r="A113" s="47" t="s">
        <v>139</v>
      </c>
      <c r="B113" s="48" t="s">
        <v>140</v>
      </c>
      <c r="C113" s="49" t="s">
        <v>5</v>
      </c>
      <c r="D113" s="50">
        <f>38.88*2</f>
        <v>77.760000000000005</v>
      </c>
      <c r="E113" s="51"/>
      <c r="F113" s="51"/>
    </row>
    <row r="114" spans="1:6" ht="36" x14ac:dyDescent="0.2">
      <c r="A114" s="47" t="s">
        <v>141</v>
      </c>
      <c r="B114" s="48" t="s">
        <v>189</v>
      </c>
      <c r="C114" s="49" t="s">
        <v>15</v>
      </c>
      <c r="D114" s="50">
        <f>38.88*2</f>
        <v>77.760000000000005</v>
      </c>
      <c r="E114" s="51"/>
      <c r="F114" s="51"/>
    </row>
    <row r="115" spans="1:6" ht="63" x14ac:dyDescent="0.2">
      <c r="A115" s="47" t="s">
        <v>43</v>
      </c>
      <c r="B115" s="48" t="s">
        <v>220</v>
      </c>
      <c r="C115" s="49" t="s">
        <v>15</v>
      </c>
      <c r="D115" s="50">
        <f>+D113</f>
        <v>77.760000000000005</v>
      </c>
      <c r="E115" s="51"/>
      <c r="F115" s="80"/>
    </row>
    <row r="116" spans="1:6" x14ac:dyDescent="0.2">
      <c r="A116" s="42"/>
      <c r="B116" s="43" t="s">
        <v>143</v>
      </c>
      <c r="C116" s="44"/>
      <c r="D116" s="52"/>
      <c r="E116" s="46"/>
      <c r="F116" s="81"/>
    </row>
    <row r="117" spans="1:6" s="7" customFormat="1" x14ac:dyDescent="0.2">
      <c r="A117" s="42"/>
      <c r="B117" s="94" t="s">
        <v>144</v>
      </c>
      <c r="C117" s="94"/>
      <c r="D117" s="94"/>
      <c r="E117" s="94"/>
      <c r="F117" s="57"/>
    </row>
    <row r="118" spans="1:6" x14ac:dyDescent="0.2">
      <c r="A118" s="53"/>
      <c r="B118" s="43"/>
      <c r="C118" s="54"/>
      <c r="D118" s="55"/>
      <c r="E118" s="54"/>
      <c r="F118" s="54"/>
    </row>
    <row r="119" spans="1:6" ht="18" x14ac:dyDescent="0.2">
      <c r="A119" s="60" t="s">
        <v>145</v>
      </c>
      <c r="B119" s="43" t="s">
        <v>146</v>
      </c>
      <c r="C119" s="44"/>
      <c r="D119" s="45"/>
      <c r="E119" s="46"/>
      <c r="F119" s="46"/>
    </row>
    <row r="120" spans="1:6" x14ac:dyDescent="0.2">
      <c r="A120" s="60" t="s">
        <v>147</v>
      </c>
      <c r="B120" s="43" t="s">
        <v>19</v>
      </c>
      <c r="C120" s="44"/>
      <c r="D120" s="45"/>
      <c r="E120" s="46"/>
      <c r="F120" s="46"/>
    </row>
    <row r="121" spans="1:6" ht="36" x14ac:dyDescent="0.2">
      <c r="A121" s="61" t="s">
        <v>13</v>
      </c>
      <c r="B121" s="48" t="s">
        <v>29</v>
      </c>
      <c r="C121" s="49" t="s">
        <v>15</v>
      </c>
      <c r="D121" s="50">
        <v>28.6</v>
      </c>
      <c r="E121" s="51"/>
      <c r="F121" s="51"/>
    </row>
    <row r="122" spans="1:6" ht="27" x14ac:dyDescent="0.2">
      <c r="A122" s="61" t="s">
        <v>14</v>
      </c>
      <c r="B122" s="48" t="s">
        <v>7</v>
      </c>
      <c r="C122" s="49" t="s">
        <v>22</v>
      </c>
      <c r="D122" s="50">
        <v>25.19</v>
      </c>
      <c r="E122" s="51"/>
      <c r="F122" s="51"/>
    </row>
    <row r="123" spans="1:6" ht="18" x14ac:dyDescent="0.2">
      <c r="A123" s="61" t="s">
        <v>9</v>
      </c>
      <c r="B123" s="48" t="s">
        <v>24</v>
      </c>
      <c r="C123" s="49" t="s">
        <v>15</v>
      </c>
      <c r="D123" s="50">
        <v>16.8</v>
      </c>
      <c r="E123" s="51"/>
      <c r="F123" s="51"/>
    </row>
    <row r="124" spans="1:6" ht="36" x14ac:dyDescent="0.2">
      <c r="A124" s="61" t="s">
        <v>0</v>
      </c>
      <c r="B124" s="48" t="s">
        <v>30</v>
      </c>
      <c r="C124" s="49" t="s">
        <v>10</v>
      </c>
      <c r="D124" s="50">
        <v>180.32</v>
      </c>
      <c r="E124" s="51"/>
      <c r="F124" s="51"/>
    </row>
    <row r="125" spans="1:6" ht="27" x14ac:dyDescent="0.2">
      <c r="A125" s="61" t="s">
        <v>16</v>
      </c>
      <c r="B125" s="48" t="s">
        <v>1</v>
      </c>
      <c r="C125" s="49" t="s">
        <v>15</v>
      </c>
      <c r="D125" s="50">
        <v>3.9</v>
      </c>
      <c r="E125" s="51"/>
      <c r="F125" s="51"/>
    </row>
    <row r="126" spans="1:6" ht="27" x14ac:dyDescent="0.2">
      <c r="A126" s="61" t="s">
        <v>26</v>
      </c>
      <c r="B126" s="48" t="s">
        <v>20</v>
      </c>
      <c r="C126" s="49" t="s">
        <v>22</v>
      </c>
      <c r="D126" s="50">
        <v>2.4500000000000002</v>
      </c>
      <c r="E126" s="51"/>
      <c r="F126" s="51"/>
    </row>
    <row r="127" spans="1:6" ht="27" x14ac:dyDescent="0.2">
      <c r="A127" s="61" t="s">
        <v>148</v>
      </c>
      <c r="B127" s="48" t="s">
        <v>149</v>
      </c>
      <c r="C127" s="49" t="s">
        <v>15</v>
      </c>
      <c r="D127" s="50">
        <v>4.9000000000000004</v>
      </c>
      <c r="E127" s="51"/>
      <c r="F127" s="51"/>
    </row>
    <row r="128" spans="1:6" ht="36" x14ac:dyDescent="0.2">
      <c r="A128" s="61" t="s">
        <v>150</v>
      </c>
      <c r="B128" s="48" t="s">
        <v>151</v>
      </c>
      <c r="C128" s="49" t="s">
        <v>5</v>
      </c>
      <c r="D128" s="50">
        <v>18.100000000000001</v>
      </c>
      <c r="E128" s="51"/>
      <c r="F128" s="51"/>
    </row>
    <row r="129" spans="1:6" ht="27" x14ac:dyDescent="0.2">
      <c r="A129" s="61" t="s">
        <v>152</v>
      </c>
      <c r="B129" s="48" t="s">
        <v>153</v>
      </c>
      <c r="C129" s="49" t="s">
        <v>22</v>
      </c>
      <c r="D129" s="50">
        <v>23.63</v>
      </c>
      <c r="E129" s="51"/>
      <c r="F129" s="80"/>
    </row>
    <row r="130" spans="1:6" x14ac:dyDescent="0.2">
      <c r="A130" s="60"/>
      <c r="B130" s="43" t="s">
        <v>3</v>
      </c>
      <c r="C130" s="44"/>
      <c r="D130" s="52"/>
      <c r="E130" s="46"/>
      <c r="F130" s="46"/>
    </row>
    <row r="131" spans="1:6" x14ac:dyDescent="0.2">
      <c r="A131" s="60"/>
      <c r="B131" s="43"/>
      <c r="C131" s="44"/>
      <c r="D131" s="52"/>
      <c r="E131" s="46"/>
      <c r="F131" s="46"/>
    </row>
    <row r="132" spans="1:6" x14ac:dyDescent="0.2">
      <c r="A132" s="60" t="s">
        <v>154</v>
      </c>
      <c r="B132" s="43" t="s">
        <v>11</v>
      </c>
      <c r="C132" s="44"/>
      <c r="D132" s="52"/>
      <c r="E132" s="46"/>
      <c r="F132" s="46"/>
    </row>
    <row r="133" spans="1:6" ht="54" x14ac:dyDescent="0.2">
      <c r="A133" s="62" t="s">
        <v>155</v>
      </c>
      <c r="B133" s="48" t="s">
        <v>156</v>
      </c>
      <c r="C133" s="49" t="s">
        <v>15</v>
      </c>
      <c r="D133" s="50">
        <v>18.079999999999998</v>
      </c>
      <c r="E133" s="51"/>
      <c r="F133" s="51"/>
    </row>
    <row r="134" spans="1:6" ht="45" x14ac:dyDescent="0.2">
      <c r="A134" s="63" t="s">
        <v>157</v>
      </c>
      <c r="B134" s="48" t="s">
        <v>158</v>
      </c>
      <c r="C134" s="49" t="s">
        <v>10</v>
      </c>
      <c r="D134" s="50">
        <v>231.08</v>
      </c>
      <c r="E134" s="51"/>
      <c r="F134" s="51"/>
    </row>
    <row r="135" spans="1:6" ht="36" x14ac:dyDescent="0.2">
      <c r="A135" s="64" t="s">
        <v>159</v>
      </c>
      <c r="B135" s="48" t="s">
        <v>32</v>
      </c>
      <c r="C135" s="49" t="s">
        <v>10</v>
      </c>
      <c r="D135" s="50">
        <v>31.001000000000001</v>
      </c>
      <c r="E135" s="51"/>
      <c r="F135" s="51"/>
    </row>
    <row r="136" spans="1:6" ht="27" x14ac:dyDescent="0.2">
      <c r="A136" s="62" t="s">
        <v>26</v>
      </c>
      <c r="B136" s="48" t="s">
        <v>2</v>
      </c>
      <c r="C136" s="49" t="s">
        <v>22</v>
      </c>
      <c r="D136" s="50">
        <v>1.97</v>
      </c>
      <c r="E136" s="51"/>
      <c r="F136" s="80"/>
    </row>
    <row r="137" spans="1:6" x14ac:dyDescent="0.2">
      <c r="A137" s="60"/>
      <c r="B137" s="43" t="s">
        <v>6</v>
      </c>
      <c r="C137" s="44"/>
      <c r="D137" s="52"/>
      <c r="E137" s="46"/>
      <c r="F137" s="46"/>
    </row>
    <row r="138" spans="1:6" x14ac:dyDescent="0.2">
      <c r="A138" s="60"/>
      <c r="B138" s="43"/>
      <c r="C138" s="44"/>
      <c r="D138" s="52"/>
      <c r="E138" s="46"/>
      <c r="F138" s="46"/>
    </row>
    <row r="139" spans="1:6" x14ac:dyDescent="0.2">
      <c r="A139" s="60" t="s">
        <v>160</v>
      </c>
      <c r="B139" s="43" t="s">
        <v>4</v>
      </c>
      <c r="C139" s="44"/>
      <c r="D139" s="52"/>
      <c r="E139" s="46"/>
      <c r="F139" s="46"/>
    </row>
    <row r="140" spans="1:6" ht="36" x14ac:dyDescent="0.2">
      <c r="A140" s="62" t="s">
        <v>135</v>
      </c>
      <c r="B140" s="48" t="s">
        <v>161</v>
      </c>
      <c r="C140" s="49" t="s">
        <v>15</v>
      </c>
      <c r="D140" s="50">
        <v>19.760000000000002</v>
      </c>
      <c r="E140" s="51"/>
      <c r="F140" s="51"/>
    </row>
    <row r="141" spans="1:6" ht="45" x14ac:dyDescent="0.2">
      <c r="A141" s="62" t="s">
        <v>123</v>
      </c>
      <c r="B141" s="48" t="s">
        <v>162</v>
      </c>
      <c r="C141" s="49" t="s">
        <v>5</v>
      </c>
      <c r="D141" s="50">
        <v>18.149999999999999</v>
      </c>
      <c r="E141" s="51"/>
      <c r="F141" s="51"/>
    </row>
    <row r="142" spans="1:6" ht="54" x14ac:dyDescent="0.2">
      <c r="A142" s="61" t="s">
        <v>112</v>
      </c>
      <c r="B142" s="48" t="s">
        <v>163</v>
      </c>
      <c r="C142" s="49" t="s">
        <v>5</v>
      </c>
      <c r="D142" s="50">
        <v>9.1</v>
      </c>
      <c r="E142" s="51"/>
      <c r="F142" s="51"/>
    </row>
    <row r="143" spans="1:6" ht="36" x14ac:dyDescent="0.2">
      <c r="A143" s="61" t="s">
        <v>139</v>
      </c>
      <c r="B143" s="48" t="s">
        <v>140</v>
      </c>
      <c r="C143" s="49" t="s">
        <v>15</v>
      </c>
      <c r="D143" s="50">
        <v>78.58</v>
      </c>
      <c r="E143" s="51"/>
      <c r="F143" s="51"/>
    </row>
    <row r="144" spans="1:6" ht="36" x14ac:dyDescent="0.2">
      <c r="A144" s="61" t="s">
        <v>141</v>
      </c>
      <c r="B144" s="48" t="s">
        <v>142</v>
      </c>
      <c r="C144" s="54"/>
      <c r="D144" s="58">
        <v>78.58</v>
      </c>
      <c r="E144" s="51"/>
      <c r="F144" s="51"/>
    </row>
    <row r="145" spans="1:6" ht="45" x14ac:dyDescent="0.2">
      <c r="A145" s="61" t="s">
        <v>164</v>
      </c>
      <c r="B145" s="48" t="s">
        <v>165</v>
      </c>
      <c r="C145" s="49" t="s">
        <v>15</v>
      </c>
      <c r="D145" s="50">
        <v>0.95</v>
      </c>
      <c r="E145" s="51"/>
      <c r="F145" s="80"/>
    </row>
    <row r="146" spans="1:6" x14ac:dyDescent="0.2">
      <c r="A146" s="60"/>
      <c r="B146" s="43" t="s">
        <v>37</v>
      </c>
      <c r="C146" s="44"/>
      <c r="D146" s="52"/>
      <c r="E146" s="46"/>
      <c r="F146" s="81"/>
    </row>
    <row r="147" spans="1:6" s="8" customFormat="1" x14ac:dyDescent="0.2">
      <c r="A147" s="42"/>
      <c r="B147" s="94" t="s">
        <v>166</v>
      </c>
      <c r="C147" s="94"/>
      <c r="D147" s="94"/>
      <c r="E147" s="94"/>
      <c r="F147" s="57"/>
    </row>
    <row r="148" spans="1:6" x14ac:dyDescent="0.2">
      <c r="A148" s="53"/>
      <c r="B148" s="43"/>
      <c r="C148" s="54"/>
      <c r="D148" s="55"/>
      <c r="E148" s="54"/>
      <c r="F148" s="54"/>
    </row>
    <row r="149" spans="1:6" x14ac:dyDescent="0.2">
      <c r="A149" s="65" t="s">
        <v>167</v>
      </c>
      <c r="B149" s="43" t="s">
        <v>168</v>
      </c>
      <c r="C149" s="44"/>
      <c r="D149" s="45"/>
      <c r="E149" s="46"/>
      <c r="F149" s="46"/>
    </row>
    <row r="150" spans="1:6" x14ac:dyDescent="0.2">
      <c r="A150" s="65" t="s">
        <v>169</v>
      </c>
      <c r="B150" s="43" t="s">
        <v>19</v>
      </c>
      <c r="C150" s="44"/>
      <c r="D150" s="45"/>
      <c r="E150" s="46"/>
      <c r="F150" s="46"/>
    </row>
    <row r="151" spans="1:6" ht="36" x14ac:dyDescent="0.2">
      <c r="A151" s="66" t="s">
        <v>13</v>
      </c>
      <c r="B151" s="48" t="s">
        <v>29</v>
      </c>
      <c r="C151" s="49" t="s">
        <v>15</v>
      </c>
      <c r="D151" s="50">
        <v>33.39</v>
      </c>
      <c r="E151" s="51"/>
      <c r="F151" s="51"/>
    </row>
    <row r="152" spans="1:6" ht="27" x14ac:dyDescent="0.2">
      <c r="A152" s="66" t="s">
        <v>14</v>
      </c>
      <c r="B152" s="48" t="s">
        <v>7</v>
      </c>
      <c r="C152" s="49" t="s">
        <v>22</v>
      </c>
      <c r="D152" s="50">
        <v>40.01</v>
      </c>
      <c r="E152" s="51"/>
      <c r="F152" s="51"/>
    </row>
    <row r="153" spans="1:6" ht="18" x14ac:dyDescent="0.2">
      <c r="A153" s="66" t="s">
        <v>9</v>
      </c>
      <c r="B153" s="48" t="s">
        <v>24</v>
      </c>
      <c r="C153" s="49" t="s">
        <v>15</v>
      </c>
      <c r="D153" s="50">
        <v>20.76</v>
      </c>
      <c r="E153" s="51"/>
      <c r="F153" s="51"/>
    </row>
    <row r="154" spans="1:6" ht="36" x14ac:dyDescent="0.2">
      <c r="A154" s="66" t="s">
        <v>0</v>
      </c>
      <c r="B154" s="48" t="s">
        <v>30</v>
      </c>
      <c r="C154" s="49" t="s">
        <v>10</v>
      </c>
      <c r="D154" s="50">
        <v>133.94999999999999</v>
      </c>
      <c r="E154" s="51"/>
      <c r="F154" s="51"/>
    </row>
    <row r="155" spans="1:6" ht="27" x14ac:dyDescent="0.2">
      <c r="A155" s="66" t="s">
        <v>16</v>
      </c>
      <c r="B155" s="48" t="s">
        <v>1</v>
      </c>
      <c r="C155" s="49" t="s">
        <v>15</v>
      </c>
      <c r="D155" s="50">
        <v>4.38</v>
      </c>
      <c r="E155" s="51"/>
      <c r="F155" s="51"/>
    </row>
    <row r="156" spans="1:6" ht="27" x14ac:dyDescent="0.2">
      <c r="A156" s="66" t="s">
        <v>26</v>
      </c>
      <c r="B156" s="48" t="s">
        <v>20</v>
      </c>
      <c r="C156" s="49" t="s">
        <v>22</v>
      </c>
      <c r="D156" s="50">
        <v>2.19</v>
      </c>
      <c r="E156" s="51"/>
      <c r="F156" s="51"/>
    </row>
    <row r="157" spans="1:6" ht="27" x14ac:dyDescent="0.2">
      <c r="A157" s="66" t="s">
        <v>148</v>
      </c>
      <c r="B157" s="48" t="s">
        <v>149</v>
      </c>
      <c r="C157" s="49" t="s">
        <v>15</v>
      </c>
      <c r="D157" s="50">
        <v>3.63</v>
      </c>
      <c r="E157" s="51"/>
      <c r="F157" s="51"/>
    </row>
    <row r="158" spans="1:6" ht="36" x14ac:dyDescent="0.2">
      <c r="A158" s="66" t="s">
        <v>150</v>
      </c>
      <c r="B158" s="48" t="s">
        <v>170</v>
      </c>
      <c r="C158" s="49" t="s">
        <v>5</v>
      </c>
      <c r="D158" s="50">
        <v>29.2</v>
      </c>
      <c r="E158" s="51"/>
      <c r="F158" s="51"/>
    </row>
    <row r="159" spans="1:6" ht="27" x14ac:dyDescent="0.2">
      <c r="A159" s="66" t="s">
        <v>152</v>
      </c>
      <c r="B159" s="48" t="s">
        <v>153</v>
      </c>
      <c r="C159" s="49" t="s">
        <v>22</v>
      </c>
      <c r="D159" s="50">
        <v>27.85</v>
      </c>
      <c r="E159" s="51"/>
      <c r="F159" s="80"/>
    </row>
    <row r="160" spans="1:6" x14ac:dyDescent="0.2">
      <c r="A160" s="65"/>
      <c r="B160" s="43" t="s">
        <v>3</v>
      </c>
      <c r="C160" s="44"/>
      <c r="D160" s="52"/>
      <c r="E160" s="46"/>
      <c r="F160" s="46"/>
    </row>
    <row r="161" spans="1:6" x14ac:dyDescent="0.2">
      <c r="A161" s="65"/>
      <c r="B161" s="43"/>
      <c r="C161" s="44"/>
      <c r="D161" s="52"/>
      <c r="E161" s="46"/>
      <c r="F161" s="46"/>
    </row>
    <row r="162" spans="1:6" x14ac:dyDescent="0.2">
      <c r="A162" s="65" t="s">
        <v>171</v>
      </c>
      <c r="B162" s="43" t="s">
        <v>11</v>
      </c>
      <c r="C162" s="44"/>
      <c r="D162" s="52"/>
      <c r="E162" s="46"/>
      <c r="F162" s="46"/>
    </row>
    <row r="163" spans="1:6" ht="54" x14ac:dyDescent="0.2">
      <c r="A163" s="66" t="s">
        <v>155</v>
      </c>
      <c r="B163" s="48" t="s">
        <v>156</v>
      </c>
      <c r="C163" s="49" t="s">
        <v>15</v>
      </c>
      <c r="D163" s="50">
        <v>20</v>
      </c>
      <c r="E163" s="51"/>
      <c r="F163" s="51"/>
    </row>
    <row r="164" spans="1:6" ht="45" x14ac:dyDescent="0.2">
      <c r="A164" s="66" t="s">
        <v>172</v>
      </c>
      <c r="B164" s="48" t="s">
        <v>158</v>
      </c>
      <c r="C164" s="49" t="s">
        <v>10</v>
      </c>
      <c r="D164" s="50">
        <v>184.21799999999999</v>
      </c>
      <c r="E164" s="51"/>
      <c r="F164" s="51"/>
    </row>
    <row r="165" spans="1:6" ht="27" x14ac:dyDescent="0.2">
      <c r="A165" s="66" t="s">
        <v>26</v>
      </c>
      <c r="B165" s="48" t="s">
        <v>2</v>
      </c>
      <c r="C165" s="49" t="s">
        <v>22</v>
      </c>
      <c r="D165" s="50">
        <v>2.14</v>
      </c>
      <c r="E165" s="51"/>
      <c r="F165" s="80"/>
    </row>
    <row r="166" spans="1:6" x14ac:dyDescent="0.2">
      <c r="A166" s="65"/>
      <c r="B166" s="43" t="s">
        <v>6</v>
      </c>
      <c r="C166" s="44"/>
      <c r="D166" s="52"/>
      <c r="E166" s="46"/>
      <c r="F166" s="46"/>
    </row>
    <row r="167" spans="1:6" x14ac:dyDescent="0.2">
      <c r="A167" s="65"/>
      <c r="B167" s="43"/>
      <c r="C167" s="44"/>
      <c r="D167" s="52"/>
      <c r="E167" s="46"/>
      <c r="F167" s="46"/>
    </row>
    <row r="168" spans="1:6" x14ac:dyDescent="0.2">
      <c r="A168" s="65" t="s">
        <v>173</v>
      </c>
      <c r="B168" s="43" t="s">
        <v>4</v>
      </c>
      <c r="C168" s="44"/>
      <c r="D168" s="52"/>
      <c r="E168" s="46"/>
      <c r="F168" s="46"/>
    </row>
    <row r="169" spans="1:6" ht="36" x14ac:dyDescent="0.2">
      <c r="A169" s="66" t="s">
        <v>135</v>
      </c>
      <c r="B169" s="48" t="s">
        <v>161</v>
      </c>
      <c r="C169" s="49" t="s">
        <v>15</v>
      </c>
      <c r="D169" s="50">
        <v>40.53</v>
      </c>
      <c r="E169" s="51"/>
      <c r="F169" s="51"/>
    </row>
    <row r="170" spans="1:6" ht="45" x14ac:dyDescent="0.2">
      <c r="A170" s="66" t="s">
        <v>174</v>
      </c>
      <c r="B170" s="48" t="s">
        <v>162</v>
      </c>
      <c r="C170" s="49" t="s">
        <v>5</v>
      </c>
      <c r="D170" s="50">
        <v>16.3</v>
      </c>
      <c r="E170" s="51"/>
      <c r="F170" s="51"/>
    </row>
    <row r="171" spans="1:6" ht="54" x14ac:dyDescent="0.2">
      <c r="A171" s="66" t="s">
        <v>175</v>
      </c>
      <c r="B171" s="48" t="s">
        <v>176</v>
      </c>
      <c r="C171" s="49" t="s">
        <v>5</v>
      </c>
      <c r="D171" s="50">
        <v>8.33</v>
      </c>
      <c r="E171" s="51"/>
      <c r="F171" s="51"/>
    </row>
    <row r="172" spans="1:6" ht="54" x14ac:dyDescent="0.2">
      <c r="A172" s="61" t="s">
        <v>112</v>
      </c>
      <c r="B172" s="48" t="s">
        <v>163</v>
      </c>
      <c r="C172" s="49" t="s">
        <v>5</v>
      </c>
      <c r="D172" s="50">
        <v>14.6</v>
      </c>
      <c r="E172" s="51"/>
      <c r="F172" s="51"/>
    </row>
    <row r="173" spans="1:6" ht="36" x14ac:dyDescent="0.2">
      <c r="A173" s="61" t="s">
        <v>139</v>
      </c>
      <c r="B173" s="48" t="s">
        <v>140</v>
      </c>
      <c r="C173" s="49" t="s">
        <v>15</v>
      </c>
      <c r="D173" s="50">
        <v>40.53</v>
      </c>
      <c r="E173" s="51"/>
      <c r="F173" s="51"/>
    </row>
    <row r="174" spans="1:6" ht="36" x14ac:dyDescent="0.2">
      <c r="A174" s="61" t="s">
        <v>141</v>
      </c>
      <c r="B174" s="48" t="s">
        <v>142</v>
      </c>
      <c r="C174" s="54"/>
      <c r="D174" s="50">
        <v>40.53</v>
      </c>
      <c r="E174" s="51"/>
      <c r="F174" s="51"/>
    </row>
    <row r="175" spans="1:6" ht="45" x14ac:dyDescent="0.2">
      <c r="A175" s="61" t="s">
        <v>164</v>
      </c>
      <c r="B175" s="48" t="s">
        <v>165</v>
      </c>
      <c r="C175" s="49" t="s">
        <v>15</v>
      </c>
      <c r="D175" s="50">
        <v>2.4</v>
      </c>
      <c r="E175" s="51"/>
      <c r="F175" s="80"/>
    </row>
    <row r="176" spans="1:6" x14ac:dyDescent="0.2">
      <c r="A176" s="65" t="s">
        <v>173</v>
      </c>
      <c r="B176" s="43" t="s">
        <v>37</v>
      </c>
      <c r="C176" s="44"/>
      <c r="D176" s="52"/>
      <c r="E176" s="46"/>
      <c r="F176" s="46"/>
    </row>
    <row r="177" spans="1:6" x14ac:dyDescent="0.2">
      <c r="A177" s="65"/>
      <c r="B177" s="43"/>
      <c r="C177" s="44"/>
      <c r="D177" s="52"/>
      <c r="E177" s="46"/>
      <c r="F177" s="46"/>
    </row>
    <row r="178" spans="1:6" x14ac:dyDescent="0.2">
      <c r="A178" s="65" t="s">
        <v>177</v>
      </c>
      <c r="B178" s="43" t="s">
        <v>178</v>
      </c>
      <c r="C178" s="44"/>
      <c r="D178" s="52"/>
      <c r="E178" s="46"/>
      <c r="F178" s="46"/>
    </row>
    <row r="179" spans="1:6" ht="72" x14ac:dyDescent="0.2">
      <c r="A179" s="66" t="s">
        <v>179</v>
      </c>
      <c r="B179" s="48" t="s">
        <v>202</v>
      </c>
      <c r="C179" s="49" t="s">
        <v>17</v>
      </c>
      <c r="D179" s="50">
        <v>1</v>
      </c>
      <c r="E179" s="51"/>
      <c r="F179" s="51"/>
    </row>
    <row r="180" spans="1:6" ht="72" x14ac:dyDescent="0.2">
      <c r="A180" s="66" t="s">
        <v>180</v>
      </c>
      <c r="B180" s="48" t="s">
        <v>203</v>
      </c>
      <c r="C180" s="49" t="s">
        <v>15</v>
      </c>
      <c r="D180" s="50">
        <v>2.25</v>
      </c>
      <c r="E180" s="51"/>
      <c r="F180" s="80"/>
    </row>
    <row r="181" spans="1:6" x14ac:dyDescent="0.2">
      <c r="A181" s="65"/>
      <c r="B181" s="43" t="s">
        <v>37</v>
      </c>
      <c r="C181" s="44"/>
      <c r="D181" s="52"/>
      <c r="E181" s="46"/>
      <c r="F181" s="81"/>
    </row>
    <row r="182" spans="1:6" s="9" customFormat="1" ht="12.75" customHeight="1" x14ac:dyDescent="0.2">
      <c r="A182" s="42"/>
      <c r="B182" s="83" t="s">
        <v>181</v>
      </c>
      <c r="C182" s="83"/>
      <c r="D182" s="83"/>
      <c r="E182" s="83"/>
      <c r="F182" s="57"/>
    </row>
    <row r="183" spans="1:6" x14ac:dyDescent="0.2">
      <c r="A183" s="53"/>
      <c r="B183" s="43"/>
      <c r="C183" s="54"/>
      <c r="D183" s="55"/>
      <c r="E183" s="54"/>
      <c r="F183" s="54"/>
    </row>
    <row r="184" spans="1:6" x14ac:dyDescent="0.2">
      <c r="A184" s="53" t="s">
        <v>194</v>
      </c>
      <c r="B184" s="79" t="s">
        <v>193</v>
      </c>
      <c r="C184" s="54"/>
      <c r="D184" s="55"/>
      <c r="E184" s="54"/>
      <c r="F184" s="54"/>
    </row>
    <row r="185" spans="1:6" ht="63" x14ac:dyDescent="0.2">
      <c r="A185" s="67" t="s">
        <v>44</v>
      </c>
      <c r="B185" s="48" t="s">
        <v>48</v>
      </c>
      <c r="C185" s="68" t="s">
        <v>17</v>
      </c>
      <c r="D185" s="69">
        <v>1</v>
      </c>
      <c r="E185" s="70"/>
      <c r="F185" s="51"/>
    </row>
    <row r="186" spans="1:6" ht="72" x14ac:dyDescent="0.2">
      <c r="A186" s="67" t="s">
        <v>45</v>
      </c>
      <c r="B186" s="48" t="s">
        <v>49</v>
      </c>
      <c r="C186" s="68" t="s">
        <v>17</v>
      </c>
      <c r="D186" s="69">
        <v>3</v>
      </c>
      <c r="E186" s="70"/>
      <c r="F186" s="51"/>
    </row>
    <row r="187" spans="1:6" ht="63" x14ac:dyDescent="0.2">
      <c r="A187" s="67" t="s">
        <v>46</v>
      </c>
      <c r="B187" s="48" t="s">
        <v>50</v>
      </c>
      <c r="C187" s="68" t="s">
        <v>5</v>
      </c>
      <c r="D187" s="69">
        <v>86.2</v>
      </c>
      <c r="E187" s="70"/>
      <c r="F187" s="51"/>
    </row>
    <row r="188" spans="1:6" ht="63" x14ac:dyDescent="0.2">
      <c r="A188" s="67" t="s">
        <v>99</v>
      </c>
      <c r="B188" s="48" t="s">
        <v>100</v>
      </c>
      <c r="C188" s="68" t="s">
        <v>17</v>
      </c>
      <c r="D188" s="69">
        <v>1</v>
      </c>
      <c r="E188" s="70"/>
      <c r="F188" s="51"/>
    </row>
    <row r="189" spans="1:6" ht="54" x14ac:dyDescent="0.2">
      <c r="A189" s="67" t="s">
        <v>47</v>
      </c>
      <c r="B189" s="48" t="s">
        <v>51</v>
      </c>
      <c r="C189" s="68" t="s">
        <v>17</v>
      </c>
      <c r="D189" s="69">
        <v>10</v>
      </c>
      <c r="E189" s="70"/>
      <c r="F189" s="51"/>
    </row>
    <row r="190" spans="1:6" ht="54" x14ac:dyDescent="0.2">
      <c r="A190" s="67" t="s">
        <v>47</v>
      </c>
      <c r="B190" s="48" t="s">
        <v>51</v>
      </c>
      <c r="C190" s="68" t="s">
        <v>17</v>
      </c>
      <c r="D190" s="69">
        <v>10</v>
      </c>
      <c r="E190" s="70"/>
      <c r="F190" s="80"/>
    </row>
    <row r="191" spans="1:6" x14ac:dyDescent="0.2">
      <c r="A191" s="53"/>
      <c r="B191" s="43" t="s">
        <v>201</v>
      </c>
      <c r="C191" s="54"/>
      <c r="D191" s="55"/>
      <c r="E191" s="54"/>
      <c r="F191" s="46"/>
    </row>
    <row r="192" spans="1:6" x14ac:dyDescent="0.2">
      <c r="A192" s="53"/>
      <c r="B192" s="43"/>
      <c r="C192" s="54"/>
      <c r="D192" s="55"/>
      <c r="E192" s="54"/>
      <c r="F192" s="54"/>
    </row>
    <row r="193" spans="1:6" x14ac:dyDescent="0.2">
      <c r="A193" s="71" t="s">
        <v>82</v>
      </c>
      <c r="B193" s="79" t="s">
        <v>83</v>
      </c>
      <c r="C193" s="72"/>
      <c r="D193" s="73"/>
      <c r="E193" s="74"/>
      <c r="F193" s="74"/>
    </row>
    <row r="194" spans="1:6" ht="63" x14ac:dyDescent="0.2">
      <c r="A194" s="67" t="s">
        <v>84</v>
      </c>
      <c r="B194" s="48" t="s">
        <v>209</v>
      </c>
      <c r="C194" s="68" t="s">
        <v>27</v>
      </c>
      <c r="D194" s="69">
        <v>4</v>
      </c>
      <c r="E194" s="70"/>
      <c r="F194" s="70"/>
    </row>
    <row r="195" spans="1:6" ht="54" x14ac:dyDescent="0.2">
      <c r="A195" s="67" t="s">
        <v>85</v>
      </c>
      <c r="B195" s="48" t="s">
        <v>208</v>
      </c>
      <c r="C195" s="68" t="s">
        <v>27</v>
      </c>
      <c r="D195" s="69">
        <v>3</v>
      </c>
      <c r="E195" s="70"/>
      <c r="F195" s="70"/>
    </row>
    <row r="196" spans="1:6" ht="63" x14ac:dyDescent="0.2">
      <c r="A196" s="67" t="s">
        <v>86</v>
      </c>
      <c r="B196" s="48" t="s">
        <v>207</v>
      </c>
      <c r="C196" s="68" t="s">
        <v>27</v>
      </c>
      <c r="D196" s="69">
        <v>3</v>
      </c>
      <c r="E196" s="70"/>
      <c r="F196" s="70"/>
    </row>
    <row r="197" spans="1:6" ht="63" x14ac:dyDescent="0.2">
      <c r="A197" s="67" t="s">
        <v>87</v>
      </c>
      <c r="B197" s="48" t="s">
        <v>206</v>
      </c>
      <c r="C197" s="68" t="s">
        <v>27</v>
      </c>
      <c r="D197" s="69">
        <v>1</v>
      </c>
      <c r="E197" s="70"/>
      <c r="F197" s="70"/>
    </row>
    <row r="198" spans="1:6" ht="72" x14ac:dyDescent="0.2">
      <c r="A198" s="67" t="s">
        <v>88</v>
      </c>
      <c r="B198" s="48" t="s">
        <v>205</v>
      </c>
      <c r="C198" s="68" t="s">
        <v>27</v>
      </c>
      <c r="D198" s="69">
        <v>4</v>
      </c>
      <c r="E198" s="70"/>
      <c r="F198" s="70"/>
    </row>
    <row r="199" spans="1:6" ht="54" x14ac:dyDescent="0.2">
      <c r="A199" s="67" t="s">
        <v>89</v>
      </c>
      <c r="B199" s="48" t="s">
        <v>204</v>
      </c>
      <c r="C199" s="68" t="s">
        <v>27</v>
      </c>
      <c r="D199" s="69">
        <v>1</v>
      </c>
      <c r="E199" s="70"/>
      <c r="F199" s="70"/>
    </row>
    <row r="200" spans="1:6" ht="54" x14ac:dyDescent="0.2">
      <c r="A200" s="67" t="s">
        <v>186</v>
      </c>
      <c r="B200" s="48" t="s">
        <v>210</v>
      </c>
      <c r="C200" s="68" t="s">
        <v>27</v>
      </c>
      <c r="D200" s="69">
        <v>6</v>
      </c>
      <c r="E200" s="70"/>
      <c r="F200" s="70"/>
    </row>
    <row r="201" spans="1:6" ht="45" x14ac:dyDescent="0.2">
      <c r="A201" s="67" t="s">
        <v>187</v>
      </c>
      <c r="B201" s="48" t="s">
        <v>211</v>
      </c>
      <c r="C201" s="68" t="s">
        <v>17</v>
      </c>
      <c r="D201" s="69">
        <v>1</v>
      </c>
      <c r="E201" s="70"/>
      <c r="F201" s="70"/>
    </row>
    <row r="202" spans="1:6" ht="90" x14ac:dyDescent="0.2">
      <c r="A202" s="67" t="s">
        <v>90</v>
      </c>
      <c r="B202" s="48" t="s">
        <v>184</v>
      </c>
      <c r="C202" s="68" t="s">
        <v>17</v>
      </c>
      <c r="D202" s="69">
        <v>3</v>
      </c>
      <c r="E202" s="70"/>
      <c r="F202" s="70"/>
    </row>
    <row r="203" spans="1:6" ht="72" x14ac:dyDescent="0.2">
      <c r="A203" s="67" t="s">
        <v>91</v>
      </c>
      <c r="B203" s="48" t="s">
        <v>212</v>
      </c>
      <c r="C203" s="68" t="s">
        <v>17</v>
      </c>
      <c r="D203" s="69">
        <v>1</v>
      </c>
      <c r="E203" s="70"/>
      <c r="F203" s="70"/>
    </row>
    <row r="204" spans="1:6" ht="45" x14ac:dyDescent="0.2">
      <c r="A204" s="67" t="s">
        <v>92</v>
      </c>
      <c r="B204" s="48" t="s">
        <v>185</v>
      </c>
      <c r="C204" s="68" t="s">
        <v>17</v>
      </c>
      <c r="D204" s="69">
        <v>6</v>
      </c>
      <c r="E204" s="70"/>
      <c r="F204" s="70"/>
    </row>
    <row r="205" spans="1:6" ht="54" x14ac:dyDescent="0.2">
      <c r="A205" s="67" t="s">
        <v>93</v>
      </c>
      <c r="B205" s="48" t="s">
        <v>225</v>
      </c>
      <c r="C205" s="68" t="s">
        <v>17</v>
      </c>
      <c r="D205" s="69">
        <v>2</v>
      </c>
      <c r="E205" s="70"/>
      <c r="F205" s="70"/>
    </row>
    <row r="206" spans="1:6" ht="54" x14ac:dyDescent="0.2">
      <c r="A206" s="67" t="s">
        <v>224</v>
      </c>
      <c r="B206" s="48" t="s">
        <v>226</v>
      </c>
      <c r="C206" s="68" t="s">
        <v>17</v>
      </c>
      <c r="D206" s="69">
        <v>1</v>
      </c>
      <c r="E206" s="70"/>
      <c r="F206" s="70"/>
    </row>
    <row r="207" spans="1:6" ht="27" x14ac:dyDescent="0.2">
      <c r="A207" s="67" t="s">
        <v>94</v>
      </c>
      <c r="B207" s="48" t="s">
        <v>213</v>
      </c>
      <c r="C207" s="68" t="s">
        <v>17</v>
      </c>
      <c r="D207" s="69">
        <v>3</v>
      </c>
      <c r="E207" s="70"/>
      <c r="F207" s="70"/>
    </row>
    <row r="208" spans="1:6" ht="27" x14ac:dyDescent="0.2">
      <c r="A208" s="67" t="s">
        <v>95</v>
      </c>
      <c r="B208" s="48" t="s">
        <v>214</v>
      </c>
      <c r="C208" s="68" t="s">
        <v>17</v>
      </c>
      <c r="D208" s="69">
        <v>5</v>
      </c>
      <c r="E208" s="70"/>
      <c r="F208" s="70"/>
    </row>
    <row r="209" spans="1:6" ht="27" x14ac:dyDescent="0.2">
      <c r="A209" s="67" t="s">
        <v>217</v>
      </c>
      <c r="B209" s="48" t="s">
        <v>215</v>
      </c>
      <c r="C209" s="68" t="s">
        <v>17</v>
      </c>
      <c r="D209" s="69">
        <v>1</v>
      </c>
      <c r="E209" s="70"/>
      <c r="F209" s="70"/>
    </row>
    <row r="210" spans="1:6" ht="27" x14ac:dyDescent="0.2">
      <c r="A210" s="67" t="s">
        <v>218</v>
      </c>
      <c r="B210" s="48" t="s">
        <v>216</v>
      </c>
      <c r="C210" s="68" t="s">
        <v>17</v>
      </c>
      <c r="D210" s="69">
        <v>1</v>
      </c>
      <c r="E210" s="70"/>
      <c r="F210" s="70"/>
    </row>
    <row r="211" spans="1:6" ht="90" x14ac:dyDescent="0.2">
      <c r="A211" s="67" t="s">
        <v>96</v>
      </c>
      <c r="B211" s="48" t="s">
        <v>98</v>
      </c>
      <c r="C211" s="68" t="s">
        <v>17</v>
      </c>
      <c r="D211" s="69">
        <v>3</v>
      </c>
      <c r="E211" s="70"/>
      <c r="F211" s="82"/>
    </row>
    <row r="212" spans="1:6" x14ac:dyDescent="0.2">
      <c r="A212" s="71"/>
      <c r="B212" s="79" t="s">
        <v>97</v>
      </c>
      <c r="C212" s="72"/>
      <c r="D212" s="73"/>
      <c r="E212" s="74"/>
      <c r="F212" s="74"/>
    </row>
    <row r="213" spans="1:6" x14ac:dyDescent="0.2">
      <c r="A213" s="53"/>
      <c r="B213" s="43"/>
      <c r="C213" s="54"/>
      <c r="D213" s="55"/>
      <c r="E213" s="54"/>
      <c r="F213" s="54"/>
    </row>
    <row r="214" spans="1:6" x14ac:dyDescent="0.2">
      <c r="A214" s="71" t="s">
        <v>52</v>
      </c>
      <c r="B214" s="79" t="s">
        <v>53</v>
      </c>
      <c r="C214" s="72"/>
      <c r="D214" s="73"/>
      <c r="E214" s="74"/>
      <c r="F214" s="74"/>
    </row>
    <row r="215" spans="1:6" ht="54" x14ac:dyDescent="0.2">
      <c r="A215" s="67" t="s">
        <v>54</v>
      </c>
      <c r="B215" s="48" t="s">
        <v>183</v>
      </c>
      <c r="C215" s="68" t="s">
        <v>18</v>
      </c>
      <c r="D215" s="69">
        <v>1</v>
      </c>
      <c r="E215" s="70"/>
      <c r="F215" s="70"/>
    </row>
    <row r="216" spans="1:6" ht="45" x14ac:dyDescent="0.2">
      <c r="A216" s="67" t="s">
        <v>55</v>
      </c>
      <c r="B216" s="48" t="s">
        <v>74</v>
      </c>
      <c r="C216" s="68" t="s">
        <v>27</v>
      </c>
      <c r="D216" s="69">
        <v>2</v>
      </c>
      <c r="E216" s="70"/>
      <c r="F216" s="70"/>
    </row>
    <row r="217" spans="1:6" ht="54" x14ac:dyDescent="0.2">
      <c r="A217" s="67" t="s">
        <v>56</v>
      </c>
      <c r="B217" s="48" t="s">
        <v>75</v>
      </c>
      <c r="C217" s="68" t="s">
        <v>27</v>
      </c>
      <c r="D217" s="69">
        <v>1</v>
      </c>
      <c r="E217" s="70"/>
      <c r="F217" s="70"/>
    </row>
    <row r="218" spans="1:6" ht="36" x14ac:dyDescent="0.2">
      <c r="A218" s="67" t="s">
        <v>57</v>
      </c>
      <c r="B218" s="48" t="s">
        <v>76</v>
      </c>
      <c r="C218" s="68" t="s">
        <v>17</v>
      </c>
      <c r="D218" s="69">
        <v>12</v>
      </c>
      <c r="E218" s="70"/>
      <c r="F218" s="70"/>
    </row>
    <row r="219" spans="1:6" ht="45" x14ac:dyDescent="0.2">
      <c r="A219" s="67" t="s">
        <v>58</v>
      </c>
      <c r="B219" s="48" t="s">
        <v>219</v>
      </c>
      <c r="C219" s="68" t="s">
        <v>17</v>
      </c>
      <c r="D219" s="69">
        <v>7</v>
      </c>
      <c r="E219" s="70"/>
      <c r="F219" s="70"/>
    </row>
    <row r="220" spans="1:6" ht="72" x14ac:dyDescent="0.2">
      <c r="A220" s="67" t="s">
        <v>59</v>
      </c>
      <c r="B220" s="48" t="s">
        <v>77</v>
      </c>
      <c r="C220" s="68" t="s">
        <v>5</v>
      </c>
      <c r="D220" s="75">
        <v>121.26405</v>
      </c>
      <c r="E220" s="70"/>
      <c r="F220" s="70"/>
    </row>
    <row r="221" spans="1:6" ht="63" x14ac:dyDescent="0.2">
      <c r="A221" s="67" t="s">
        <v>60</v>
      </c>
      <c r="B221" s="48" t="str">
        <f>+LOWER(B228)</f>
        <v>suministro y colocacion de difusores de burbuja gruesa modelo afc75  mca. ssi, de 3"ø, con membrana epdm, para el sistema de inyeccion de aire, con hidrotomas de pvc de 1 1/4", abrazaderas de bronce de 1 1/4" ahogadas en tacones de concreto para la sujecion de tuberia, incluye; materiales menores, herramienta, mano de obra y todo lo necesario para su buen funcionamiento.</v>
      </c>
      <c r="C221" s="68" t="s">
        <v>17</v>
      </c>
      <c r="D221" s="69">
        <v>1</v>
      </c>
      <c r="E221" s="70"/>
      <c r="F221" s="70"/>
    </row>
    <row r="222" spans="1:6" ht="117" x14ac:dyDescent="0.2">
      <c r="A222" s="67" t="s">
        <v>61</v>
      </c>
      <c r="B222" s="48" t="str">
        <f>+LOWER(B230)</f>
        <v>suministro e instalacion de soplador de aire  regenerativo para tanque mezclador mca. fpz modelo scl-r20md, para desplazar un caudal de aire de 24 scfm, puertos de succión y descarga de 1 1/4" ø npt, con motor electrico de 1.5 hp acoplado directamente, 2 polos, 220/440 volts, 3f/60 hz., incluye; base común para soplador y motor, silenciador en la succión, silenciador en la descarga, accesorios periféricos de seguridad para soplador fpz scl-r20md (filtro de succión, tubería de interconexión, cople antivibratorio, manifould de descarga provisto de manómetro, válvula de seguridad y válvula check), mano de obra, herramienta, materiales, y todo lo necesario para su buen funcionamiento.</v>
      </c>
      <c r="C222" s="68" t="s">
        <v>17</v>
      </c>
      <c r="D222" s="69">
        <v>2</v>
      </c>
      <c r="E222" s="70"/>
      <c r="F222" s="82"/>
    </row>
    <row r="223" spans="1:6" x14ac:dyDescent="0.2">
      <c r="A223" s="71"/>
      <c r="B223" s="95" t="s">
        <v>62</v>
      </c>
      <c r="C223" s="72"/>
      <c r="D223" s="73"/>
      <c r="E223" s="74"/>
      <c r="F223" s="74"/>
    </row>
    <row r="224" spans="1:6" x14ac:dyDescent="0.2">
      <c r="A224" s="54"/>
      <c r="B224" s="95"/>
      <c r="C224" s="54"/>
      <c r="D224" s="54"/>
      <c r="E224" s="54"/>
      <c r="F224" s="54"/>
    </row>
    <row r="225" spans="1:6" x14ac:dyDescent="0.2">
      <c r="A225" s="71" t="s">
        <v>63</v>
      </c>
      <c r="B225" s="79" t="s">
        <v>64</v>
      </c>
      <c r="C225" s="72"/>
      <c r="D225" s="73"/>
      <c r="E225" s="74"/>
      <c r="F225" s="74"/>
    </row>
    <row r="226" spans="1:6" ht="45" x14ac:dyDescent="0.2">
      <c r="A226" s="67" t="s">
        <v>65</v>
      </c>
      <c r="B226" s="48" t="s">
        <v>182</v>
      </c>
      <c r="C226" s="68" t="s">
        <v>5</v>
      </c>
      <c r="D226" s="69">
        <v>29.7</v>
      </c>
      <c r="E226" s="70"/>
      <c r="F226" s="70"/>
    </row>
    <row r="227" spans="1:6" ht="36" x14ac:dyDescent="0.2">
      <c r="A227" s="67" t="s">
        <v>66</v>
      </c>
      <c r="B227" s="48" t="s">
        <v>78</v>
      </c>
      <c r="C227" s="68" t="s">
        <v>17</v>
      </c>
      <c r="D227" s="69">
        <v>6</v>
      </c>
      <c r="E227" s="70"/>
      <c r="F227" s="70"/>
    </row>
    <row r="228" spans="1:6" ht="63" x14ac:dyDescent="0.2">
      <c r="A228" s="67" t="s">
        <v>67</v>
      </c>
      <c r="B228" s="48" t="s">
        <v>79</v>
      </c>
      <c r="C228" s="68" t="s">
        <v>17</v>
      </c>
      <c r="D228" s="69">
        <v>12</v>
      </c>
      <c r="E228" s="70"/>
      <c r="F228" s="70"/>
    </row>
    <row r="229" spans="1:6" ht="63" x14ac:dyDescent="0.2">
      <c r="A229" s="67" t="s">
        <v>68</v>
      </c>
      <c r="B229" s="48" t="s">
        <v>80</v>
      </c>
      <c r="C229" s="68" t="s">
        <v>17</v>
      </c>
      <c r="D229" s="69">
        <v>20</v>
      </c>
      <c r="E229" s="70"/>
      <c r="F229" s="70"/>
    </row>
    <row r="230" spans="1:6" ht="117" x14ac:dyDescent="0.2">
      <c r="A230" s="67" t="s">
        <v>69</v>
      </c>
      <c r="B230" s="48" t="s">
        <v>81</v>
      </c>
      <c r="C230" s="68" t="s">
        <v>18</v>
      </c>
      <c r="D230" s="69">
        <v>6</v>
      </c>
      <c r="E230" s="70"/>
      <c r="F230" s="70"/>
    </row>
    <row r="231" spans="1:6" ht="54" x14ac:dyDescent="0.2">
      <c r="A231" s="67" t="s">
        <v>70</v>
      </c>
      <c r="B231" s="48" t="s">
        <v>190</v>
      </c>
      <c r="C231" s="68" t="s">
        <v>17</v>
      </c>
      <c r="D231" s="69">
        <v>1</v>
      </c>
      <c r="E231" s="70"/>
      <c r="F231" s="70"/>
    </row>
    <row r="232" spans="1:6" ht="99" x14ac:dyDescent="0.2">
      <c r="A232" s="67" t="s">
        <v>71</v>
      </c>
      <c r="B232" s="48" t="s">
        <v>191</v>
      </c>
      <c r="C232" s="68" t="s">
        <v>17</v>
      </c>
      <c r="D232" s="69">
        <v>2</v>
      </c>
      <c r="E232" s="70"/>
      <c r="F232" s="70"/>
    </row>
    <row r="233" spans="1:6" ht="54" x14ac:dyDescent="0.2">
      <c r="A233" s="67" t="s">
        <v>72</v>
      </c>
      <c r="B233" s="48" t="s">
        <v>192</v>
      </c>
      <c r="C233" s="68" t="s">
        <v>17</v>
      </c>
      <c r="D233" s="69">
        <v>1</v>
      </c>
      <c r="E233" s="70"/>
      <c r="F233" s="82"/>
    </row>
    <row r="234" spans="1:6" x14ac:dyDescent="0.2">
      <c r="A234" s="71"/>
      <c r="B234" s="95" t="s">
        <v>73</v>
      </c>
      <c r="C234" s="72"/>
      <c r="D234" s="73"/>
      <c r="E234" s="74"/>
      <c r="F234" s="74"/>
    </row>
    <row r="235" spans="1:6" x14ac:dyDescent="0.2">
      <c r="A235" s="54"/>
      <c r="B235" s="95"/>
      <c r="C235" s="54"/>
      <c r="D235" s="54"/>
      <c r="E235" s="54"/>
      <c r="F235" s="54"/>
    </row>
    <row r="236" spans="1:6" ht="12.75" customHeight="1" x14ac:dyDescent="0.2">
      <c r="A236" s="53"/>
      <c r="B236" s="43"/>
      <c r="C236" s="54"/>
      <c r="D236" s="55"/>
      <c r="E236" s="54"/>
      <c r="F236" s="54"/>
    </row>
    <row r="237" spans="1:6" ht="12.75" customHeight="1" x14ac:dyDescent="0.2">
      <c r="A237" s="76"/>
      <c r="B237" s="77"/>
      <c r="C237" s="76"/>
      <c r="D237" s="78"/>
      <c r="E237" s="76"/>
      <c r="F237" s="76"/>
    </row>
    <row r="238" spans="1:6" ht="12.75" customHeight="1" x14ac:dyDescent="0.2">
      <c r="A238" s="33"/>
      <c r="B238" s="34"/>
      <c r="C238" s="34"/>
      <c r="D238" s="35"/>
      <c r="E238" s="34"/>
      <c r="F238" s="36"/>
    </row>
    <row r="239" spans="1:6" ht="12.75" customHeight="1" x14ac:dyDescent="0.2">
      <c r="A239" s="30" t="s">
        <v>12</v>
      </c>
      <c r="B239" s="24"/>
      <c r="C239" s="24"/>
      <c r="D239" s="24"/>
      <c r="E239" s="24"/>
      <c r="F239" s="25">
        <f>+F36+F61+F89+F117+F147+F182+F191+F212+F223+F234</f>
        <v>0</v>
      </c>
    </row>
    <row r="240" spans="1:6" ht="12.75" customHeight="1" x14ac:dyDescent="0.2">
      <c r="A240" s="31" t="s">
        <v>25</v>
      </c>
      <c r="B240" s="26"/>
      <c r="C240" s="26"/>
      <c r="D240" s="26"/>
      <c r="E240" s="26"/>
      <c r="F240" s="27">
        <f>+F239*0.16</f>
        <v>0</v>
      </c>
    </row>
    <row r="241" spans="1:6" ht="12.75" customHeight="1" x14ac:dyDescent="0.2">
      <c r="A241" s="32" t="s">
        <v>23</v>
      </c>
      <c r="B241" s="28"/>
      <c r="C241" s="28"/>
      <c r="D241" s="28"/>
      <c r="E241" s="28"/>
      <c r="F241" s="29">
        <f>+F239+F240</f>
        <v>0</v>
      </c>
    </row>
    <row r="242" spans="1:6" ht="12.75" customHeight="1" x14ac:dyDescent="0.2">
      <c r="A242" s="96" t="s">
        <v>223</v>
      </c>
      <c r="B242" s="96"/>
      <c r="C242" s="96"/>
      <c r="D242" s="96"/>
      <c r="E242" s="96"/>
      <c r="F242" s="96"/>
    </row>
    <row r="243" spans="1:6" ht="12.75" customHeight="1" x14ac:dyDescent="0.2">
      <c r="F243" s="22"/>
    </row>
  </sheetData>
  <mergeCells count="9">
    <mergeCell ref="B223:B224"/>
    <mergeCell ref="B234:B235"/>
    <mergeCell ref="A242:F242"/>
    <mergeCell ref="B117:E117"/>
    <mergeCell ref="B5:F7"/>
    <mergeCell ref="A1:E2"/>
    <mergeCell ref="B3:E4"/>
    <mergeCell ref="A5:A6"/>
    <mergeCell ref="B147:E147"/>
  </mergeCells>
  <pageMargins left="0.59055118110236227" right="0.23622047244094491" top="0.43307086614173229" bottom="0.59055118110236227" header="0.27559055118110237" footer="0.39370078740157483"/>
  <pageSetup scale="95" orientation="portrait" verticalDpi="300" r:id="rId1"/>
  <headerFooter>
    <oddHeader>&amp;R&amp;8Página &amp;P de &amp;N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CATALOGO DE CONCEPTOS</vt:lpstr>
      <vt:lpstr>'CATALOGO DE CONCEPTOS'!Área_de_impresión</vt:lpstr>
      <vt:lpstr>'CATALOGO DE CONCEPTOS'!Títulos_a_imprimir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ViceAdmin</dc:creator>
  <cp:lastModifiedBy>Almacen</cp:lastModifiedBy>
  <cp:lastPrinted>2021-07-23T23:46:26Z</cp:lastPrinted>
  <dcterms:created xsi:type="dcterms:W3CDTF">2019-06-19T00:44:15Z</dcterms:created>
  <dcterms:modified xsi:type="dcterms:W3CDTF">2021-07-24T00:22:14Z</dcterms:modified>
</cp:coreProperties>
</file>